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marc.loning\Downloads\"/>
    </mc:Choice>
  </mc:AlternateContent>
  <xr:revisionPtr revIDLastSave="0" documentId="13_ncr:1_{E711A0D2-01D4-4506-8B98-5CA77FBC92E1}" xr6:coauthVersionLast="47" xr6:coauthVersionMax="47" xr10:uidLastSave="{00000000-0000-0000-0000-000000000000}"/>
  <bookViews>
    <workbookView xWindow="-28920" yWindow="-1545" windowWidth="29040" windowHeight="15840" activeTab="2" xr2:uid="{BF4A8433-E9A1-447F-8D10-C67A2F24D87B}"/>
  </bookViews>
  <sheets>
    <sheet name="0_Versionnage" sheetId="6" r:id="rId1"/>
    <sheet name="README" sheetId="7" r:id="rId2"/>
    <sheet name="Calculatrice" sheetId="2" r:id="rId3"/>
    <sheet name="1_Paramètres" sheetId="1" r:id="rId4"/>
    <sheet name="1bis_Benchmarks CBAM" sheetId="8" r:id="rId5"/>
    <sheet name="1bis_Benchmarks ETS" sheetId="4" r:id="rId6"/>
    <sheet name="1ter_Allocation gratuite" sheetId="5" r:id="rId7"/>
  </sheets>
  <externalReferences>
    <externalReference r:id="rId8"/>
  </externalReferences>
  <definedNames>
    <definedName name="CONST_ErrorOrMissing">[1]Parameters_Constants!$B$16</definedName>
    <definedName name="CONST_NA">[1]Parameters_Constants!$B$18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 i="2" l="1"/>
  <c r="H8" i="2"/>
  <c r="H9" i="2"/>
  <c r="H10" i="2"/>
  <c r="H11" i="2"/>
  <c r="H12" i="2"/>
  <c r="H13" i="2"/>
  <c r="H14" i="2"/>
  <c r="H15" i="2"/>
  <c r="H16" i="2"/>
  <c r="H17" i="2"/>
  <c r="H18" i="2"/>
  <c r="H19" i="2"/>
  <c r="H20" i="2"/>
  <c r="H21" i="2"/>
  <c r="H22" i="2"/>
  <c r="H23" i="2"/>
  <c r="H24" i="2"/>
  <c r="H25" i="2"/>
  <c r="H26" i="2"/>
  <c r="H27" i="2"/>
  <c r="D30" i="2"/>
  <c r="E6" i="2"/>
  <c r="E4" i="2"/>
  <c r="E5" i="2"/>
  <c r="E7" i="2"/>
  <c r="E8" i="2"/>
  <c r="E9" i="2"/>
  <c r="E10" i="2"/>
  <c r="E11" i="2"/>
  <c r="E12" i="2"/>
  <c r="E13" i="2"/>
  <c r="E14" i="2"/>
  <c r="E15" i="2"/>
  <c r="E16" i="2"/>
  <c r="E17" i="2"/>
  <c r="E18" i="2"/>
  <c r="E19" i="2"/>
  <c r="E20" i="2"/>
  <c r="E21" i="2"/>
  <c r="E22" i="2"/>
  <c r="E23" i="2"/>
  <c r="E24" i="2"/>
  <c r="E25" i="2"/>
  <c r="E26" i="2"/>
  <c r="E27" i="2"/>
  <c r="E3" i="2"/>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4" i="1"/>
  <c r="J5" i="1"/>
  <c r="J6" i="1"/>
  <c r="J7" i="1"/>
  <c r="J8" i="1"/>
  <c r="J9" i="1"/>
  <c r="J10" i="1"/>
  <c r="J11" i="1"/>
  <c r="J12" i="1"/>
  <c r="J13" i="1"/>
  <c r="J14" i="1"/>
  <c r="J15" i="1"/>
  <c r="J3" i="1"/>
  <c r="B20" i="8"/>
  <c r="B19" i="8"/>
  <c r="B18" i="8"/>
  <c r="B16" i="8"/>
  <c r="B17" i="8"/>
  <c r="B12" i="8"/>
  <c r="B10" i="8"/>
  <c r="B8" i="8"/>
  <c r="B11" i="8"/>
  <c r="B4" i="8"/>
  <c r="B5" i="8" s="1"/>
  <c r="E30" i="2"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3" i="1"/>
  <c r="E18" i="1" l="1"/>
  <c r="K5" i="2" l="1"/>
  <c r="K6" i="2"/>
  <c r="F7" i="2" l="1"/>
  <c r="G7" i="2" s="1"/>
  <c r="F19" i="2"/>
  <c r="G19" i="2" s="1"/>
  <c r="F8" i="2"/>
  <c r="G8" i="2" s="1"/>
  <c r="F20" i="2"/>
  <c r="G20" i="2" s="1"/>
  <c r="F22" i="2"/>
  <c r="G22" i="2" s="1"/>
  <c r="F9" i="2"/>
  <c r="G9" i="2" s="1"/>
  <c r="F21" i="2"/>
  <c r="G21" i="2" s="1"/>
  <c r="F23" i="2"/>
  <c r="G23" i="2" s="1"/>
  <c r="F10" i="2"/>
  <c r="G10" i="2" s="1"/>
  <c r="F11" i="2"/>
  <c r="G11" i="2" s="1"/>
  <c r="F12" i="2"/>
  <c r="G12" i="2" s="1"/>
  <c r="F13" i="2"/>
  <c r="G13" i="2" s="1"/>
  <c r="F25" i="2"/>
  <c r="G25" i="2" s="1"/>
  <c r="F26" i="2"/>
  <c r="G26" i="2" s="1"/>
  <c r="F27" i="2"/>
  <c r="G27" i="2" s="1"/>
  <c r="F14" i="2"/>
  <c r="G14" i="2" s="1"/>
  <c r="F15" i="2"/>
  <c r="G15" i="2" s="1"/>
  <c r="F16" i="2"/>
  <c r="G16" i="2" s="1"/>
  <c r="F18" i="2"/>
  <c r="G18" i="2" s="1"/>
  <c r="F24" i="2"/>
  <c r="G24" i="2" s="1"/>
  <c r="F17" i="2"/>
  <c r="G17" i="2" s="1"/>
  <c r="F6" i="2"/>
  <c r="G6" i="2" s="1"/>
  <c r="H6" i="2" s="1"/>
  <c r="F5" i="2"/>
  <c r="G5" i="2" s="1"/>
  <c r="H5" i="2" s="1"/>
  <c r="F3" i="2"/>
  <c r="F4" i="2"/>
  <c r="G4" i="2" s="1"/>
  <c r="H4" i="2" s="1"/>
  <c r="F30" i="2" l="1"/>
  <c r="G3" i="2"/>
  <c r="E4" i="1"/>
  <c r="E5" i="1"/>
  <c r="E6" i="1"/>
  <c r="E7" i="1"/>
  <c r="E8" i="1"/>
  <c r="E9" i="1"/>
  <c r="E10" i="1"/>
  <c r="E11" i="1"/>
  <c r="E12" i="1"/>
  <c r="E13" i="1"/>
  <c r="E14" i="1"/>
  <c r="E15" i="1"/>
  <c r="E16" i="1"/>
  <c r="E17"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3" i="1"/>
  <c r="H3" i="2" l="1"/>
  <c r="G30" i="2"/>
</calcChain>
</file>

<file path=xl/sharedStrings.xml><?xml version="1.0" encoding="utf-8"?>
<sst xmlns="http://schemas.openxmlformats.org/spreadsheetml/2006/main" count="2490" uniqueCount="827">
  <si>
    <t>Date</t>
  </si>
  <si>
    <t>Description</t>
  </si>
  <si>
    <t>25231000</t>
  </si>
  <si>
    <t>25232100</t>
  </si>
  <si>
    <t>25232900</t>
  </si>
  <si>
    <t>25233000</t>
  </si>
  <si>
    <t>25239000</t>
  </si>
  <si>
    <t>28141000</t>
  </si>
  <si>
    <t>28142000</t>
  </si>
  <si>
    <t>31021010</t>
  </si>
  <si>
    <t>31021090</t>
  </si>
  <si>
    <t>31022900</t>
  </si>
  <si>
    <t>31023010</t>
  </si>
  <si>
    <t>31023090</t>
  </si>
  <si>
    <t>31024010</t>
  </si>
  <si>
    <t>31024090</t>
  </si>
  <si>
    <t>31025000</t>
  </si>
  <si>
    <t>31026000</t>
  </si>
  <si>
    <t>31028000</t>
  </si>
  <si>
    <t>31029000</t>
  </si>
  <si>
    <t>31051000</t>
  </si>
  <si>
    <t>31052010</t>
  </si>
  <si>
    <t>31052090</t>
  </si>
  <si>
    <t>31053000</t>
  </si>
  <si>
    <t>31054000</t>
  </si>
  <si>
    <t>31055100</t>
  </si>
  <si>
    <t>31055900</t>
  </si>
  <si>
    <t>31059020</t>
  </si>
  <si>
    <t>31059080</t>
  </si>
  <si>
    <t>72011011</t>
  </si>
  <si>
    <t>72011019</t>
  </si>
  <si>
    <t>72011030</t>
  </si>
  <si>
    <t>72011090</t>
  </si>
  <si>
    <t>72012000</t>
  </si>
  <si>
    <t>72015010</t>
  </si>
  <si>
    <t>72015090</t>
  </si>
  <si>
    <t>72021180</t>
  </si>
  <si>
    <t>72021900</t>
  </si>
  <si>
    <t>72024110</t>
  </si>
  <si>
    <t>72024190</t>
  </si>
  <si>
    <t>72024910</t>
  </si>
  <si>
    <t>72024950</t>
  </si>
  <si>
    <t>72024990</t>
  </si>
  <si>
    <t>72026000</t>
  </si>
  <si>
    <t>72031000</t>
  </si>
  <si>
    <t>72039000</t>
  </si>
  <si>
    <t>72051000</t>
  </si>
  <si>
    <t>72052100</t>
  </si>
  <si>
    <t>72052900</t>
  </si>
  <si>
    <t>72061000</t>
  </si>
  <si>
    <t>72069000</t>
  </si>
  <si>
    <t>72071111</t>
  </si>
  <si>
    <t>72071114</t>
  </si>
  <si>
    <t>72071116</t>
  </si>
  <si>
    <t>72071190</t>
  </si>
  <si>
    <t>72071210</t>
  </si>
  <si>
    <t>72071290</t>
  </si>
  <si>
    <t>72071912</t>
  </si>
  <si>
    <t>72071919</t>
  </si>
  <si>
    <t>72071980</t>
  </si>
  <si>
    <t>72072011</t>
  </si>
  <si>
    <t>72072015</t>
  </si>
  <si>
    <t>72072017</t>
  </si>
  <si>
    <t>72072019</t>
  </si>
  <si>
    <t>72072032</t>
  </si>
  <si>
    <t>72072039</t>
  </si>
  <si>
    <t>72072052</t>
  </si>
  <si>
    <t>72072059</t>
  </si>
  <si>
    <t>72072080</t>
  </si>
  <si>
    <t>72081000</t>
  </si>
  <si>
    <t>72082500</t>
  </si>
  <si>
    <t>72082600</t>
  </si>
  <si>
    <t>72082700</t>
  </si>
  <si>
    <t>72083600</t>
  </si>
  <si>
    <t>72083700</t>
  </si>
  <si>
    <t>72083800</t>
  </si>
  <si>
    <t>72083900</t>
  </si>
  <si>
    <t>72084000</t>
  </si>
  <si>
    <t>72085120</t>
  </si>
  <si>
    <t>72085191</t>
  </si>
  <si>
    <t>72085198</t>
  </si>
  <si>
    <t>72085210</t>
  </si>
  <si>
    <t>72085291</t>
  </si>
  <si>
    <t>72085299</t>
  </si>
  <si>
    <t>72085310</t>
  </si>
  <si>
    <t>72085390</t>
  </si>
  <si>
    <t>72085400</t>
  </si>
  <si>
    <t>72089020</t>
  </si>
  <si>
    <t>72089080</t>
  </si>
  <si>
    <t>72091500</t>
  </si>
  <si>
    <t>72091610</t>
  </si>
  <si>
    <t>72091690</t>
  </si>
  <si>
    <t>72091710</t>
  </si>
  <si>
    <t>72091790</t>
  </si>
  <si>
    <t>72091810</t>
  </si>
  <si>
    <t>72091891</t>
  </si>
  <si>
    <t>72091899</t>
  </si>
  <si>
    <t>72092500</t>
  </si>
  <si>
    <t>72092610</t>
  </si>
  <si>
    <t>72092690</t>
  </si>
  <si>
    <t>72092710</t>
  </si>
  <si>
    <t>72092790</t>
  </si>
  <si>
    <t>72092810</t>
  </si>
  <si>
    <t>72092890</t>
  </si>
  <si>
    <t>72099020</t>
  </si>
  <si>
    <t>72099080</t>
  </si>
  <si>
    <t>72101100</t>
  </si>
  <si>
    <t>72101220</t>
  </si>
  <si>
    <t>72101280</t>
  </si>
  <si>
    <t>72102000</t>
  </si>
  <si>
    <t>72103000</t>
  </si>
  <si>
    <t>72104100</t>
  </si>
  <si>
    <t>72104900</t>
  </si>
  <si>
    <t>72105000</t>
  </si>
  <si>
    <t>72106100</t>
  </si>
  <si>
    <t>72106900</t>
  </si>
  <si>
    <t>72107010</t>
  </si>
  <si>
    <t>72107080</t>
  </si>
  <si>
    <t>72109030</t>
  </si>
  <si>
    <t>72109040</t>
  </si>
  <si>
    <t>72109080</t>
  </si>
  <si>
    <t>72111300</t>
  </si>
  <si>
    <t>72111400</t>
  </si>
  <si>
    <t>72111900</t>
  </si>
  <si>
    <t>72112320</t>
  </si>
  <si>
    <t>72112330</t>
  </si>
  <si>
    <t>72112380</t>
  </si>
  <si>
    <t>72112900</t>
  </si>
  <si>
    <t>72119020</t>
  </si>
  <si>
    <t>72119080</t>
  </si>
  <si>
    <t>72121010</t>
  </si>
  <si>
    <t>72121090</t>
  </si>
  <si>
    <t>72122000</t>
  </si>
  <si>
    <t>72123000</t>
  </si>
  <si>
    <t>72124020</t>
  </si>
  <si>
    <t>72124080</t>
  </si>
  <si>
    <t>72125020</t>
  </si>
  <si>
    <t>72125030</t>
  </si>
  <si>
    <t>72125040</t>
  </si>
  <si>
    <t>72125061</t>
  </si>
  <si>
    <t>72125069</t>
  </si>
  <si>
    <t>72125090</t>
  </si>
  <si>
    <t>72126000</t>
  </si>
  <si>
    <t>72131000</t>
  </si>
  <si>
    <t>72132000</t>
  </si>
  <si>
    <t>72139110</t>
  </si>
  <si>
    <t>72139120</t>
  </si>
  <si>
    <t>72139141</t>
  </si>
  <si>
    <t>72139149</t>
  </si>
  <si>
    <t>72139170</t>
  </si>
  <si>
    <t>72139190</t>
  </si>
  <si>
    <t>72139910</t>
  </si>
  <si>
    <t>72139990</t>
  </si>
  <si>
    <t>72141000</t>
  </si>
  <si>
    <t>72142000</t>
  </si>
  <si>
    <t>72143000</t>
  </si>
  <si>
    <t>72149110</t>
  </si>
  <si>
    <t>72149190</t>
  </si>
  <si>
    <t>72149910</t>
  </si>
  <si>
    <t>72149931</t>
  </si>
  <si>
    <t>72149939</t>
  </si>
  <si>
    <t>72149950</t>
  </si>
  <si>
    <t>72149971</t>
  </si>
  <si>
    <t>72149979</t>
  </si>
  <si>
    <t>72149995</t>
  </si>
  <si>
    <t>72151000</t>
  </si>
  <si>
    <t>72155011</t>
  </si>
  <si>
    <t>72155019</t>
  </si>
  <si>
    <t>72155080</t>
  </si>
  <si>
    <t>72159000</t>
  </si>
  <si>
    <t>72161000</t>
  </si>
  <si>
    <t>72162100</t>
  </si>
  <si>
    <t>72162200</t>
  </si>
  <si>
    <t>72163110</t>
  </si>
  <si>
    <t>72163190</t>
  </si>
  <si>
    <t>72163211</t>
  </si>
  <si>
    <t>72163219</t>
  </si>
  <si>
    <t>72163291</t>
  </si>
  <si>
    <t>72163299</t>
  </si>
  <si>
    <t>72163310</t>
  </si>
  <si>
    <t>72163390</t>
  </si>
  <si>
    <t>72164010</t>
  </si>
  <si>
    <t>72164090</t>
  </si>
  <si>
    <t>72165010</t>
  </si>
  <si>
    <t>72165091</t>
  </si>
  <si>
    <t>72165099</t>
  </si>
  <si>
    <t>72166110</t>
  </si>
  <si>
    <t>72166190</t>
  </si>
  <si>
    <t>72166900</t>
  </si>
  <si>
    <t>72169110</t>
  </si>
  <si>
    <t>72169180</t>
  </si>
  <si>
    <t>72169900</t>
  </si>
  <si>
    <t>72171010</t>
  </si>
  <si>
    <t>72171031</t>
  </si>
  <si>
    <t>72171039</t>
  </si>
  <si>
    <t>72171050</t>
  </si>
  <si>
    <t>72171090</t>
  </si>
  <si>
    <t>72172010</t>
  </si>
  <si>
    <t>72172030</t>
  </si>
  <si>
    <t>72172050</t>
  </si>
  <si>
    <t>72172090</t>
  </si>
  <si>
    <t>72173041</t>
  </si>
  <si>
    <t>72173049</t>
  </si>
  <si>
    <t>72173050</t>
  </si>
  <si>
    <t>72173090</t>
  </si>
  <si>
    <t>72179020</t>
  </si>
  <si>
    <t>72179050</t>
  </si>
  <si>
    <t>72179090</t>
  </si>
  <si>
    <t>72181000</t>
  </si>
  <si>
    <t>72189110</t>
  </si>
  <si>
    <t>72189180</t>
  </si>
  <si>
    <t>72189911</t>
  </si>
  <si>
    <t>72189919</t>
  </si>
  <si>
    <t>72189920</t>
  </si>
  <si>
    <t>72189980</t>
  </si>
  <si>
    <t>72191100</t>
  </si>
  <si>
    <t>72191210</t>
  </si>
  <si>
    <t>72191290</t>
  </si>
  <si>
    <t>72191310</t>
  </si>
  <si>
    <t>72191390</t>
  </si>
  <si>
    <t>72191410</t>
  </si>
  <si>
    <t>72191490</t>
  </si>
  <si>
    <t>72192110</t>
  </si>
  <si>
    <t>72192190</t>
  </si>
  <si>
    <t>72192210</t>
  </si>
  <si>
    <t>72192290</t>
  </si>
  <si>
    <t>72192300</t>
  </si>
  <si>
    <t>72192400</t>
  </si>
  <si>
    <t>72193100</t>
  </si>
  <si>
    <t>72193210</t>
  </si>
  <si>
    <t>72193290</t>
  </si>
  <si>
    <t>72193310</t>
  </si>
  <si>
    <t>72193390</t>
  </si>
  <si>
    <t>72193410</t>
  </si>
  <si>
    <t>72193490</t>
  </si>
  <si>
    <t>72193510</t>
  </si>
  <si>
    <t>72193590</t>
  </si>
  <si>
    <t>72199020</t>
  </si>
  <si>
    <t>72199080</t>
  </si>
  <si>
    <t>72201100</t>
  </si>
  <si>
    <t>72201200</t>
  </si>
  <si>
    <t>72202021</t>
  </si>
  <si>
    <t>72202029</t>
  </si>
  <si>
    <t>72202041</t>
  </si>
  <si>
    <t>72202049</t>
  </si>
  <si>
    <t>72202081</t>
  </si>
  <si>
    <t>72202089</t>
  </si>
  <si>
    <t>72209020</t>
  </si>
  <si>
    <t>72209080</t>
  </si>
  <si>
    <t>72210010</t>
  </si>
  <si>
    <t>72210090</t>
  </si>
  <si>
    <t>72221111</t>
  </si>
  <si>
    <t>72221119</t>
  </si>
  <si>
    <t>72221181</t>
  </si>
  <si>
    <t>72221189</t>
  </si>
  <si>
    <t>72221910</t>
  </si>
  <si>
    <t>72221990</t>
  </si>
  <si>
    <t>72222011</t>
  </si>
  <si>
    <t>72222019</t>
  </si>
  <si>
    <t>72222021</t>
  </si>
  <si>
    <t>72222029</t>
  </si>
  <si>
    <t>72222031</t>
  </si>
  <si>
    <t>72222039</t>
  </si>
  <si>
    <t>72222081</t>
  </si>
  <si>
    <t>72222089</t>
  </si>
  <si>
    <t>72223051</t>
  </si>
  <si>
    <t>72223091</t>
  </si>
  <si>
    <t>72223097</t>
  </si>
  <si>
    <t>72224010</t>
  </si>
  <si>
    <t>72224050</t>
  </si>
  <si>
    <t>72224090</t>
  </si>
  <si>
    <t>72230011</t>
  </si>
  <si>
    <t>72230019</t>
  </si>
  <si>
    <t>72230091</t>
  </si>
  <si>
    <t>72230099</t>
  </si>
  <si>
    <t>72241010</t>
  </si>
  <si>
    <t>72241090</t>
  </si>
  <si>
    <t>72249002</t>
  </si>
  <si>
    <t>72249003</t>
  </si>
  <si>
    <t>72249005</t>
  </si>
  <si>
    <t>72249007</t>
  </si>
  <si>
    <t>72249014</t>
  </si>
  <si>
    <t>72249018</t>
  </si>
  <si>
    <t>72249031</t>
  </si>
  <si>
    <t>72249038</t>
  </si>
  <si>
    <t>72249090</t>
  </si>
  <si>
    <t>72251100</t>
  </si>
  <si>
    <t>72251910</t>
  </si>
  <si>
    <t>72251990</t>
  </si>
  <si>
    <t>72253010</t>
  </si>
  <si>
    <t>72253030</t>
  </si>
  <si>
    <t>72253090</t>
  </si>
  <si>
    <t>72254012</t>
  </si>
  <si>
    <t>72254015</t>
  </si>
  <si>
    <t>72254040</t>
  </si>
  <si>
    <t>72254060</t>
  </si>
  <si>
    <t>72254090</t>
  </si>
  <si>
    <t>72255020</t>
  </si>
  <si>
    <t>72255080</t>
  </si>
  <si>
    <t>72259100</t>
  </si>
  <si>
    <t>72259200</t>
  </si>
  <si>
    <t>72259900</t>
  </si>
  <si>
    <t>72261100</t>
  </si>
  <si>
    <t>72261910</t>
  </si>
  <si>
    <t>72261980</t>
  </si>
  <si>
    <t>72262000</t>
  </si>
  <si>
    <t>72269120</t>
  </si>
  <si>
    <t>72269191</t>
  </si>
  <si>
    <t>72269199</t>
  </si>
  <si>
    <t>72269200</t>
  </si>
  <si>
    <t>72269910</t>
  </si>
  <si>
    <t>72269930</t>
  </si>
  <si>
    <t>72269970</t>
  </si>
  <si>
    <t>72271000</t>
  </si>
  <si>
    <t>72272000</t>
  </si>
  <si>
    <t>72279010</t>
  </si>
  <si>
    <t>72279050</t>
  </si>
  <si>
    <t>72279095</t>
  </si>
  <si>
    <t>72281020</t>
  </si>
  <si>
    <t>72281050</t>
  </si>
  <si>
    <t>72281090</t>
  </si>
  <si>
    <t>72282010</t>
  </si>
  <si>
    <t>72282091</t>
  </si>
  <si>
    <t>72282099</t>
  </si>
  <si>
    <t>72283020</t>
  </si>
  <si>
    <t>72283041</t>
  </si>
  <si>
    <t>72283049</t>
  </si>
  <si>
    <t>72283061</t>
  </si>
  <si>
    <t>72283069</t>
  </si>
  <si>
    <t>72283070</t>
  </si>
  <si>
    <t>72283089</t>
  </si>
  <si>
    <t>72284010</t>
  </si>
  <si>
    <t>72284090</t>
  </si>
  <si>
    <t>72285020</t>
  </si>
  <si>
    <t>72285040</t>
  </si>
  <si>
    <t>72285061</t>
  </si>
  <si>
    <t>72285069</t>
  </si>
  <si>
    <t>72285080</t>
  </si>
  <si>
    <t>72286020</t>
  </si>
  <si>
    <t>72286080</t>
  </si>
  <si>
    <t>72287010</t>
  </si>
  <si>
    <t>72287090</t>
  </si>
  <si>
    <t>72288000</t>
  </si>
  <si>
    <t>72292000</t>
  </si>
  <si>
    <t>72299020</t>
  </si>
  <si>
    <t>72299050</t>
  </si>
  <si>
    <t>72299090</t>
  </si>
  <si>
    <t>73011000</t>
  </si>
  <si>
    <t>73012000</t>
  </si>
  <si>
    <t>73021010</t>
  </si>
  <si>
    <t>73021022</t>
  </si>
  <si>
    <t>73021028</t>
  </si>
  <si>
    <t>73021040</t>
  </si>
  <si>
    <t>73021050</t>
  </si>
  <si>
    <t>73021090</t>
  </si>
  <si>
    <t>73023000</t>
  </si>
  <si>
    <t>73024000</t>
  </si>
  <si>
    <t>73029000</t>
  </si>
  <si>
    <t>73030010</t>
  </si>
  <si>
    <t>73030090</t>
  </si>
  <si>
    <t>73041100</t>
  </si>
  <si>
    <t>73041910</t>
  </si>
  <si>
    <t>73041930</t>
  </si>
  <si>
    <t>73041990</t>
  </si>
  <si>
    <t>73042200</t>
  </si>
  <si>
    <t>73042300</t>
  </si>
  <si>
    <t>73042400</t>
  </si>
  <si>
    <t>73042910</t>
  </si>
  <si>
    <t>73042930</t>
  </si>
  <si>
    <t>73042990</t>
  </si>
  <si>
    <t>73043120</t>
  </si>
  <si>
    <t>73043180</t>
  </si>
  <si>
    <t>73043950</t>
  </si>
  <si>
    <t>73043982</t>
  </si>
  <si>
    <t>73043983</t>
  </si>
  <si>
    <t>73043988</t>
  </si>
  <si>
    <t>73044100</t>
  </si>
  <si>
    <t>73044983</t>
  </si>
  <si>
    <t>73044985</t>
  </si>
  <si>
    <t>73044989</t>
  </si>
  <si>
    <t>73045110</t>
  </si>
  <si>
    <t>73045181</t>
  </si>
  <si>
    <t>73045189</t>
  </si>
  <si>
    <t>73045930</t>
  </si>
  <si>
    <t>73045982</t>
  </si>
  <si>
    <t>73045983</t>
  </si>
  <si>
    <t>73045989</t>
  </si>
  <si>
    <t>73049000</t>
  </si>
  <si>
    <t>73051100</t>
  </si>
  <si>
    <t>73051200</t>
  </si>
  <si>
    <t>73051900</t>
  </si>
  <si>
    <t>73052000</t>
  </si>
  <si>
    <t>73053100</t>
  </si>
  <si>
    <t>73053900</t>
  </si>
  <si>
    <t>73059000</t>
  </si>
  <si>
    <t>73061100</t>
  </si>
  <si>
    <t>73061900</t>
  </si>
  <si>
    <t>73062100</t>
  </si>
  <si>
    <t>73062900</t>
  </si>
  <si>
    <t>73063012</t>
  </si>
  <si>
    <t>73063018</t>
  </si>
  <si>
    <t>73063041</t>
  </si>
  <si>
    <t>73063049</t>
  </si>
  <si>
    <t>73063072</t>
  </si>
  <si>
    <t>73063077</t>
  </si>
  <si>
    <t>73063080</t>
  </si>
  <si>
    <t>73064020</t>
  </si>
  <si>
    <t>73064080</t>
  </si>
  <si>
    <t>73065021</t>
  </si>
  <si>
    <t>73065029</t>
  </si>
  <si>
    <t>73065080</t>
  </si>
  <si>
    <t>73066110</t>
  </si>
  <si>
    <t>73066192</t>
  </si>
  <si>
    <t>73066199</t>
  </si>
  <si>
    <t>73066910</t>
  </si>
  <si>
    <t>73066990</t>
  </si>
  <si>
    <t>73069000</t>
  </si>
  <si>
    <t>73071110</t>
  </si>
  <si>
    <t>73071190</t>
  </si>
  <si>
    <t>73071910</t>
  </si>
  <si>
    <t>73072100</t>
  </si>
  <si>
    <t>73072210</t>
  </si>
  <si>
    <t>73072290</t>
  </si>
  <si>
    <t>73072310</t>
  </si>
  <si>
    <t>73072390</t>
  </si>
  <si>
    <t>73072910</t>
  </si>
  <si>
    <t>73072980</t>
  </si>
  <si>
    <t>73079100</t>
  </si>
  <si>
    <t>73079210</t>
  </si>
  <si>
    <t>73079290</t>
  </si>
  <si>
    <t>73079311</t>
  </si>
  <si>
    <t>73079319</t>
  </si>
  <si>
    <t>73079391</t>
  </si>
  <si>
    <t>73079399</t>
  </si>
  <si>
    <t>73079910</t>
  </si>
  <si>
    <t>73079980</t>
  </si>
  <si>
    <t>73081000</t>
  </si>
  <si>
    <t>73082000</t>
  </si>
  <si>
    <t>73083000</t>
  </si>
  <si>
    <t>73084000</t>
  </si>
  <si>
    <t>73089051</t>
  </si>
  <si>
    <t>73089059</t>
  </si>
  <si>
    <t>73089098</t>
  </si>
  <si>
    <t>73090010</t>
  </si>
  <si>
    <t>73090030</t>
  </si>
  <si>
    <t>73090051</t>
  </si>
  <si>
    <t>73090059</t>
  </si>
  <si>
    <t>73090090</t>
  </si>
  <si>
    <t>73101000</t>
  </si>
  <si>
    <t>73102111</t>
  </si>
  <si>
    <t>73102119</t>
  </si>
  <si>
    <t>73102191</t>
  </si>
  <si>
    <t>73102199</t>
  </si>
  <si>
    <t>73102910</t>
  </si>
  <si>
    <t>73102990</t>
  </si>
  <si>
    <t>73110011</t>
  </si>
  <si>
    <t>73110013</t>
  </si>
  <si>
    <t>73110019</t>
  </si>
  <si>
    <t>73110030</t>
  </si>
  <si>
    <t>73110091</t>
  </si>
  <si>
    <t>73110099</t>
  </si>
  <si>
    <t>73181100</t>
  </si>
  <si>
    <t>73181210</t>
  </si>
  <si>
    <t>73181290</t>
  </si>
  <si>
    <t>73181300</t>
  </si>
  <si>
    <t>73181410</t>
  </si>
  <si>
    <t>73181491</t>
  </si>
  <si>
    <t>73181499</t>
  </si>
  <si>
    <t>73181520</t>
  </si>
  <si>
    <t>73181535</t>
  </si>
  <si>
    <t>73181542</t>
  </si>
  <si>
    <t>73181548</t>
  </si>
  <si>
    <t>73181552</t>
  </si>
  <si>
    <t>73181558</t>
  </si>
  <si>
    <t>73181562</t>
  </si>
  <si>
    <t>73181568</t>
  </si>
  <si>
    <t>73181575</t>
  </si>
  <si>
    <t>73181582</t>
  </si>
  <si>
    <t>73181588</t>
  </si>
  <si>
    <t>73181595</t>
  </si>
  <si>
    <t>73181631</t>
  </si>
  <si>
    <t>73181639</t>
  </si>
  <si>
    <t>73181640</t>
  </si>
  <si>
    <t>73181660</t>
  </si>
  <si>
    <t>73181692</t>
  </si>
  <si>
    <t>73181699</t>
  </si>
  <si>
    <t>73181900</t>
  </si>
  <si>
    <t>73182100</t>
  </si>
  <si>
    <t>73182200</t>
  </si>
  <si>
    <t>73182300</t>
  </si>
  <si>
    <t>73182400</t>
  </si>
  <si>
    <t>73182900</t>
  </si>
  <si>
    <t>73261100</t>
  </si>
  <si>
    <t>73261910</t>
  </si>
  <si>
    <t>73261990</t>
  </si>
  <si>
    <t>73262000</t>
  </si>
  <si>
    <t>73269030</t>
  </si>
  <si>
    <t>73269040</t>
  </si>
  <si>
    <t>73269050</t>
  </si>
  <si>
    <t>73269060</t>
  </si>
  <si>
    <t>73269092</t>
  </si>
  <si>
    <t>73269094</t>
  </si>
  <si>
    <t>73269096</t>
  </si>
  <si>
    <t>73269098</t>
  </si>
  <si>
    <t>76011010</t>
  </si>
  <si>
    <t>76011090</t>
  </si>
  <si>
    <t>76012030</t>
  </si>
  <si>
    <t>76012040</t>
  </si>
  <si>
    <t>76012080</t>
  </si>
  <si>
    <t>76031000</t>
  </si>
  <si>
    <t>76032000</t>
  </si>
  <si>
    <t>76041010</t>
  </si>
  <si>
    <t>76041090</t>
  </si>
  <si>
    <t>76042100</t>
  </si>
  <si>
    <t>76042910</t>
  </si>
  <si>
    <t>76042990</t>
  </si>
  <si>
    <t>76051100</t>
  </si>
  <si>
    <t>76051900</t>
  </si>
  <si>
    <t>76052100</t>
  </si>
  <si>
    <t>76052900</t>
  </si>
  <si>
    <t>76061130</t>
  </si>
  <si>
    <t>76061150</t>
  </si>
  <si>
    <t>76061191</t>
  </si>
  <si>
    <t>76061193</t>
  </si>
  <si>
    <t>76061199</t>
  </si>
  <si>
    <t>76061211</t>
  </si>
  <si>
    <t>76061219</t>
  </si>
  <si>
    <t>76061230</t>
  </si>
  <si>
    <t>76061250</t>
  </si>
  <si>
    <t>76061292</t>
  </si>
  <si>
    <t>76061293</t>
  </si>
  <si>
    <t>76061299</t>
  </si>
  <si>
    <t>76069100</t>
  </si>
  <si>
    <t>76069200</t>
  </si>
  <si>
    <t>76071111</t>
  </si>
  <si>
    <t>76071119</t>
  </si>
  <si>
    <t>76071190</t>
  </si>
  <si>
    <t>76071910</t>
  </si>
  <si>
    <t>76071990</t>
  </si>
  <si>
    <t>76072010</t>
  </si>
  <si>
    <t>76072091</t>
  </si>
  <si>
    <t>76072099</t>
  </si>
  <si>
    <t>76081000</t>
  </si>
  <si>
    <t>76082020</t>
  </si>
  <si>
    <t>76082081</t>
  </si>
  <si>
    <t>76082089</t>
  </si>
  <si>
    <t>76101000</t>
  </si>
  <si>
    <t>76109010</t>
  </si>
  <si>
    <t>76109090</t>
  </si>
  <si>
    <t>76110000</t>
  </si>
  <si>
    <t>76121000</t>
  </si>
  <si>
    <t>76129020</t>
  </si>
  <si>
    <t>76129030</t>
  </si>
  <si>
    <t>76129080</t>
  </si>
  <si>
    <t>76130000</t>
  </si>
  <si>
    <t>76141000</t>
  </si>
  <si>
    <t>76149000</t>
  </si>
  <si>
    <t>76161000</t>
  </si>
  <si>
    <t>76169100</t>
  </si>
  <si>
    <t>76169910</t>
  </si>
  <si>
    <t>76169990</t>
  </si>
  <si>
    <t>Code douanier (NC)</t>
  </si>
  <si>
    <t>Valeur par défaut (émissions directes)</t>
  </si>
  <si>
    <t>Valeurs par défaut (émissions indirectes)</t>
  </si>
  <si>
    <t>Valeurs par défaut (total)</t>
  </si>
  <si>
    <t>Produit n°</t>
  </si>
  <si>
    <t>Qté émissions importées  (tCO2 eq)</t>
  </si>
  <si>
    <t>Secteur</t>
  </si>
  <si>
    <t>Ciment</t>
  </si>
  <si>
    <t>Acier</t>
  </si>
  <si>
    <t>Hydrogène</t>
  </si>
  <si>
    <t>Ammoniac</t>
  </si>
  <si>
    <t>Aluminium</t>
  </si>
  <si>
    <t>Intensité carbone pour calcul MACF</t>
  </si>
  <si>
    <t>BM number</t>
  </si>
  <si>
    <t>BM name</t>
  </si>
  <si>
    <t>BM value 2021-2025 (tCO2e/t)</t>
  </si>
  <si>
    <t>Raffinage</t>
  </si>
  <si>
    <t>Produits de raffinerie</t>
  </si>
  <si>
    <t>Métaux</t>
  </si>
  <si>
    <t>Coke</t>
  </si>
  <si>
    <t>Minerai aggloméré</t>
  </si>
  <si>
    <t>Fonte liquide</t>
  </si>
  <si>
    <t>Acier au carbone produit au four électrique</t>
  </si>
  <si>
    <t>Acier fortement allié produit au four électrique</t>
  </si>
  <si>
    <t>Fonderie de fonte</t>
  </si>
  <si>
    <t>Anode précuite</t>
  </si>
  <si>
    <t>Aluminium [primaire]</t>
  </si>
  <si>
    <t>Minéraux non-métalliques</t>
  </si>
  <si>
    <t>Clinker de ciment gris</t>
  </si>
  <si>
    <t>Clinker de ciment blanc</t>
  </si>
  <si>
    <t>Chaux</t>
  </si>
  <si>
    <t>Dolomie</t>
  </si>
  <si>
    <t>Sintered dolime</t>
  </si>
  <si>
    <t>Verre</t>
  </si>
  <si>
    <t>Verre flotté</t>
  </si>
  <si>
    <t>Bouteilles et pots en verre non coloré</t>
  </si>
  <si>
    <t>Bouteilles et pots en verre coloré</t>
  </si>
  <si>
    <t>Produits de fibre de verre en filament continu</t>
  </si>
  <si>
    <t>Tuiles-Briques</t>
  </si>
  <si>
    <t>Briques de parement</t>
  </si>
  <si>
    <t>Briques de pavage</t>
  </si>
  <si>
    <t>Tuiles</t>
  </si>
  <si>
    <t>Poudre atomisée</t>
  </si>
  <si>
    <t>Laine minérale</t>
  </si>
  <si>
    <t>Plâtre</t>
  </si>
  <si>
    <t>Gypse secondaire sec</t>
  </si>
  <si>
    <t>Plaques de plâtre</t>
  </si>
  <si>
    <t>Papier</t>
  </si>
  <si>
    <t>Pâte kraft fibres courtes</t>
  </si>
  <si>
    <t>Pâte kraft fibres longues</t>
  </si>
  <si>
    <t>Pâte au bisulfite, pâte thermomécanique et pâte mécanique</t>
  </si>
  <si>
    <t>Pâte à partir de papier recyclé</t>
  </si>
  <si>
    <t>Papier journal</t>
  </si>
  <si>
    <t>Papier fin non couché</t>
  </si>
  <si>
    <t>Papier fin couché</t>
  </si>
  <si>
    <t>«Tissue»</t>
  </si>
  <si>
    <t>«Testliner» et papier pour cannelure</t>
  </si>
  <si>
    <t>Carton couché</t>
  </si>
  <si>
    <t>Carton non couché</t>
  </si>
  <si>
    <t>Chimie</t>
  </si>
  <si>
    <t>Noir de carbone</t>
  </si>
  <si>
    <t>Acide nitrique</t>
  </si>
  <si>
    <t>Acide adipique</t>
  </si>
  <si>
    <t>Vapocraquage</t>
  </si>
  <si>
    <t>Aromatiques</t>
  </si>
  <si>
    <t>Styrène</t>
  </si>
  <si>
    <t>Phénol/acétone</t>
  </si>
  <si>
    <t>Oxyde d'éthylène/éthylène glycols</t>
  </si>
  <si>
    <t>Chlorure de vinyle monomère</t>
  </si>
  <si>
    <t>S-PVC (PVC obtenu par polymérisation en suspension)</t>
  </si>
  <si>
    <t>E-PVC (PVC obtenu par polymérisation en émulsion)</t>
  </si>
  <si>
    <t>Gaz de synthèse</t>
  </si>
  <si>
    <t>Carbonate de soude</t>
  </si>
  <si>
    <t>Fall back</t>
  </si>
  <si>
    <t>Sous-installation avec référentiel de chaleur, CL</t>
  </si>
  <si>
    <t>Sous-installation avec référentiel de chaleur, non-CL</t>
  </si>
  <si>
    <t>Sous-installation de chauffage urbain</t>
  </si>
  <si>
    <t>Sous-installation avec référentiel de combustible, CL</t>
  </si>
  <si>
    <t>Sous-installation avec référentiel de combustible, non-CL</t>
  </si>
  <si>
    <t>Sous-installation avec émissions de procédé, CL</t>
  </si>
  <si>
    <t>Sous-installation avec émissions de procédé, non-CL</t>
  </si>
  <si>
    <t>Chaleur non-CL+chauffage urbain</t>
  </si>
  <si>
    <r>
      <t xml:space="preserve">Valeur </t>
    </r>
    <r>
      <rPr>
        <b/>
        <u/>
        <sz val="11"/>
        <color rgb="FFFF0000"/>
        <rFont val="Calibri"/>
        <family val="2"/>
        <scheme val="minor"/>
      </rPr>
      <t>estimée</t>
    </r>
    <r>
      <rPr>
        <b/>
        <sz val="11"/>
        <color theme="1"/>
        <rFont val="Calibri"/>
        <family val="2"/>
        <scheme val="minor"/>
      </rPr>
      <t xml:space="preserve"> du "benchmark" MACF</t>
    </r>
  </si>
  <si>
    <t>Quantités émissions "redevables" au dessus des benchmark (tCO2eq)</t>
  </si>
  <si>
    <t>Année</t>
  </si>
  <si>
    <t>Prix du quota ETS (€/tCO2eq)</t>
  </si>
  <si>
    <t>Taux d'allocation gratuite ETS</t>
  </si>
  <si>
    <t>Taux d'allocation gratuite</t>
  </si>
  <si>
    <t>Prix du carbone (€ / tCO2eq)</t>
  </si>
  <si>
    <t>1.0</t>
  </si>
  <si>
    <t>Version</t>
  </si>
  <si>
    <t>Historique des versions</t>
  </si>
  <si>
    <t>Première version de la calculatrice "Redevance MACF"</t>
  </si>
  <si>
    <t>Le Règlement (UE) 2023/956 ("Réglement MACF") établit un Mécanisme d'Ajustement Carbone aux Frontières afin de lutter contre les fuites de carbones associées à la production de certaines marchandises (dites "Marchandises MACF" : acier, ciment, aluminium, engrais azotés, hydrogène et électricité).</t>
  </si>
  <si>
    <t>Le MACF impose un prix du carbone, équivalent à celui payé par les producteurs européens dans le cadre du Système d'Echange de Quotas d'Emissions de l'UE, lors de l'importation de certaines marchandises dans le territoire douanier de l'Union Européenne.</t>
  </si>
  <si>
    <t>Cette calculatrice a été élaborée par les services de la Direction Générale de l'Energie et du Climat, autorité compétente pour la mise en oeuvre du MACF en France.</t>
  </si>
  <si>
    <t>Comment utiliser cette calculatrice</t>
  </si>
  <si>
    <t>Des messages d’erreur peuvent apparaître si des données n'ont pas été correctement renseignées. L’absence de message d’erreur ne garantit pas que les calculs sont corrects.</t>
  </si>
  <si>
    <t>Ce texte décrit la saisie requise.</t>
  </si>
  <si>
    <t>Ce texte donne des explications supplémentaires.</t>
  </si>
  <si>
    <t>Les champs verts affichent des résultats calculés automatiquement.</t>
  </si>
  <si>
    <t>Codes couleur &amp; polices</t>
  </si>
  <si>
    <t>Ce modèle est protégé contre la saisie (sauf pour les champs jaune clair), mais aucun mot de passe n’est défini pour permettre la transparence et la vérification des formules. Lors de la saisie, il est conseillé de maintenir la protection activée. La désactivation ne devrait se faire que pour vérifier les formules, idéalement dans une copie du fichier.</t>
  </si>
  <si>
    <t>Pour protéger les formules contre toute modification involontaire (qui entraîne généralement des erreurs), il est essentiel de NE PAS UTILISER la fonction COUPER/COLLER. Pour déplacer des données, utilisez d'abord COPIER/COLLER, puis supprimez les anciennes données.</t>
  </si>
  <si>
    <r>
      <t xml:space="preserve">Elle a pour objectif de permettre aux importateurs français </t>
    </r>
    <r>
      <rPr>
        <b/>
        <sz val="10"/>
        <color theme="3" tint="-0.499984740745262"/>
        <rFont val="Arial"/>
        <family val="2"/>
      </rPr>
      <t xml:space="preserve">d'évaluer, </t>
    </r>
    <r>
      <rPr>
        <b/>
        <u/>
        <sz val="10"/>
        <color rgb="FFFF0000"/>
        <rFont val="Arial"/>
        <family val="2"/>
      </rPr>
      <t>de manière estimative,</t>
    </r>
    <r>
      <rPr>
        <b/>
        <sz val="10"/>
        <color theme="3" tint="-0.499984740745262"/>
        <rFont val="Arial"/>
        <family val="2"/>
      </rPr>
      <t xml:space="preserve"> les montants dûs au titre du MACF</t>
    </r>
    <r>
      <rPr>
        <sz val="10"/>
        <color theme="3" tint="-0.499984740745262"/>
        <rFont val="Arial"/>
        <family val="2"/>
      </rPr>
      <t xml:space="preserve"> ("redevance MACF") en fonction de leurs importations.</t>
    </r>
  </si>
  <si>
    <t>Cet outil se base sur les meilleures informations, disponibles à date, relatives au calcul de la redevance MACF. Pour les besoins du calcul, la DGEC a été obligée de faire plusieurs hypothèses, portant notamment sur l'intensité carbone des produits importés, l'ajustement de la redevance MACF vis-à-vis de l'allocation de quotas gratuits dans le cadre du SEQE-UE ou encore le prix des certificats MACF. Ces hypothèses peuvent modifier les résultats de manière susbtantielle. Nous vous invitons à manipuler cet outil et prendre ses résultats avec une certaine précaution.</t>
  </si>
  <si>
    <t>L'Etat français, le Gouvernement et les services de la DGEC ne peuvent être tenus responsables de la qualité des informations fournies et de l'utilisation de cette calculatrice.</t>
  </si>
  <si>
    <t>Les valeurs, notamment d'intensité carbone, utilisées dans le présent outil pour le calcul de la redevance MACF ne sauraient préjuger des valeurs par défaut et autres paramètres de calcul structurants applicables dans la période effective, qui ont vocation à être fixés via la législation secondaire prévue par le règlement MACF.</t>
  </si>
  <si>
    <t>Présentation générale de l'outil</t>
  </si>
  <si>
    <t>Les champs jaunes indiquent des saisies obligatoires pour le calcul de la redevance MACF</t>
  </si>
  <si>
    <t>Indiquer une année comprise entre 2024 et 2035</t>
  </si>
  <si>
    <t>Code produit douanier NC (8 chiffres)</t>
  </si>
  <si>
    <t>Quantités importées (tonnes)</t>
  </si>
  <si>
    <t>Le calcul automatique (à activer via le menu Formule/Options de calcul) doit être activé.</t>
  </si>
  <si>
    <r>
      <t>Texte en gras noir</t>
    </r>
    <r>
      <rPr>
        <sz val="9"/>
        <color theme="1"/>
        <rFont val="Arial"/>
        <family val="2"/>
      </rPr>
      <t xml:space="preserve"> :</t>
    </r>
  </si>
  <si>
    <r>
      <t>Texte plus petit en italique</t>
    </r>
    <r>
      <rPr>
        <sz val="9"/>
        <color theme="1"/>
        <rFont val="Arial"/>
        <family val="2"/>
      </rPr>
      <t xml:space="preserve"> :</t>
    </r>
  </si>
  <si>
    <t>Valeurs par défaut de la période transitoire - moyenne pondérée mondiale</t>
  </si>
  <si>
    <t>Emissions indirectes comptabilisées dans le MACF</t>
  </si>
  <si>
    <t>Mark-up de 30% appliqué</t>
  </si>
  <si>
    <t>Aggregated goods category</t>
  </si>
  <si>
    <t>Calcined clay</t>
  </si>
  <si>
    <t>White clinker</t>
  </si>
  <si>
    <t>CEM I white</t>
  </si>
  <si>
    <t>CEM I grey</t>
  </si>
  <si>
    <t>Aluminous cement</t>
  </si>
  <si>
    <t>Other white cements</t>
  </si>
  <si>
    <t>Agglomerated iron ores and
concentrates, other than roasted iron pyrites</t>
  </si>
  <si>
    <t>Nitric acid; sulphonitric acids</t>
  </si>
  <si>
    <t>Ammonia, anhydrous or in aqueous solution</t>
  </si>
  <si>
    <t>Nitrates of potassium</t>
  </si>
  <si>
    <t>Urea, whether or not in aqueous solution</t>
  </si>
  <si>
    <t>Ammonium sulphate</t>
  </si>
  <si>
    <t>Double salts and mixtures of ammonium sulphate and ammonium nitrate</t>
  </si>
  <si>
    <t>Ammonium nitrate, whether or not in aqueous solution</t>
  </si>
  <si>
    <t>Mixtures of ammonium nitrate with calcium carbonate or other inorganic non-fertilising substances</t>
  </si>
  <si>
    <t>Sodium nitrate</t>
  </si>
  <si>
    <t>Double salts and mixtures of calcium nitrate and ammonium nitrate</t>
  </si>
  <si>
    <t>Mixtures of urea and ammonium nitrate in aqueous or ammoniacal solution</t>
  </si>
  <si>
    <t>Mineral or chemical fertilizers, nitrogenous</t>
  </si>
  <si>
    <t>Mineral or chemical fertilisers containing two or three of the fertilising elements nitrogen, phosphorus and potassium</t>
  </si>
  <si>
    <t>Mineral or chemical fertilisers containing the three fertilising elements nitrogen, phosphorus and potassium</t>
  </si>
  <si>
    <t>Diammonium hydrogenorthophosphate (diammonium phosphate)</t>
  </si>
  <si>
    <t>Ammonium dihydrogenorthophosphate (monoammonium phosphate) and mixtures thereof with diammonium hydrogenorthophosphate (diammonium phosphate)</t>
  </si>
  <si>
    <t>Other mineral or chemical fertilisers containing the two fertilising elements nitrogen and phosphorus (nitrates and phosphates)</t>
  </si>
  <si>
    <t>Other mineral or chemical fertilisers containing the two fertilising elements nitrogen and phosphorus (excl. nitrates and phosphates)</t>
  </si>
  <si>
    <t>Pig iron and spiegeleisen in pigs, blocks or other primary forms</t>
  </si>
  <si>
    <t>Ferro-manganese</t>
  </si>
  <si>
    <t>Ferro-chromium</t>
  </si>
  <si>
    <t>Ferro-nickel</t>
  </si>
  <si>
    <t>Ferrous products obtained by direct reduction of iron ore and other spongy ferrous products, in lumps, pellets or the like; iron having a minimum purity of 99.94%, in lumps, pellets or similar forms</t>
  </si>
  <si>
    <t>Granules and powders, of pig iron, spiegeleisen, iron or steel</t>
  </si>
  <si>
    <t xml:space="preserve">   Ingots</t>
  </si>
  <si>
    <t xml:space="preserve">   Continuous casting (slab, billet, bloom)</t>
  </si>
  <si>
    <t xml:space="preserve">   Bars, rods, and other long products</t>
  </si>
  <si>
    <t xml:space="preserve">   Forgings</t>
  </si>
  <si>
    <t>Iron or non-alloy steel; flat-rolled products of a width of 600mm or more, hot-rolled, not clad, plated or coated</t>
  </si>
  <si>
    <t>Iron or non-alloy steel; flat-rolled products, width 600mm or more, cold-rolled (cold-reduced), not clad, plated or coated</t>
  </si>
  <si>
    <t>Iron or non-alloy steel; flat-rolled products, width 600mm or more, clad, plated or coated</t>
  </si>
  <si>
    <t xml:space="preserve">   Hot-rolled flat products</t>
  </si>
  <si>
    <t xml:space="preserve">   Cold-rolled and annealed flat products</t>
  </si>
  <si>
    <t>Iron or non-alloy steel; flat-rolled products, width less than 600mm, clad, plated or coated</t>
  </si>
  <si>
    <t>Iron or non-alloy steel; bars and rods, hot-rolled, in irregularly wound coils</t>
  </si>
  <si>
    <t>Iron or non-alloy steel; bars and rods, n.e.c. in chapter 72</t>
  </si>
  <si>
    <t>Iron or non-alloy steel, angles, shapes and sections</t>
  </si>
  <si>
    <t xml:space="preserve">   Wires</t>
  </si>
  <si>
    <t xml:space="preserve">   Plated or coated wires</t>
  </si>
  <si>
    <t xml:space="preserve">   Ingots and forgings</t>
  </si>
  <si>
    <t>Stainless steel bars and rods, hot-rolled, in irregularly wound coils</t>
  </si>
  <si>
    <t xml:space="preserve">   Plated or coated flat products</t>
  </si>
  <si>
    <t>Steel, alloy; bars and rods, hot-rolled, in irregularly wound coils</t>
  </si>
  <si>
    <t>Wire of other alloy steel.</t>
  </si>
  <si>
    <t>Sheet piling of iron or steel, whether or not drilled, punched or made from assembled elements; welded angles, shapes and sections, of iron or steel.</t>
  </si>
  <si>
    <t>Railway or tramway track construction material of iron or steel, the following : rails, check-rails and rack rails, switch blades, crossing frogs, point rods and other crossing pieces, sleepers (cross-ties), fish-plates, chairs, chair wedges, sole plates</t>
  </si>
  <si>
    <t>Tubes, pipes &amp; hollow profiles of cast iron</t>
  </si>
  <si>
    <t xml:space="preserve">   Beams, billets, rails and tubes -- alloying elements group 5</t>
  </si>
  <si>
    <t xml:space="preserve">   Beams, billets, rails and tubes -- alloying elements group 3</t>
  </si>
  <si>
    <t xml:space="preserve">   Beams, billets, rails and tubes -- alloying elements group 4</t>
  </si>
  <si>
    <t xml:space="preserve">   Beams, billets, rails and tubes -- alloying elements group 2</t>
  </si>
  <si>
    <t xml:space="preserve">   Beams, billets, rails and tubes -- alloying elements group 1</t>
  </si>
  <si>
    <t xml:space="preserve">   Beams, billets, rails and tubes -- alloying elements group 0</t>
  </si>
  <si>
    <t>Other tubes and pipes (for example, welded, riveted or similarly closed), having circular cross-sections, the external diameter of which exceeds 406.4 mm, of iron or steel.</t>
  </si>
  <si>
    <t xml:space="preserve">   Cold-rolled and annealed flat products -- alloying elements group 3</t>
  </si>
  <si>
    <t xml:space="preserve">   Cold-rolled and annealed flat products -- alloying elements group 2</t>
  </si>
  <si>
    <t xml:space="preserve">   Cold-rolled and annealed flat products -- alloying elements group 1</t>
  </si>
  <si>
    <t xml:space="preserve">   Hot-rolled flat products -- alloyed</t>
  </si>
  <si>
    <t xml:space="preserve">   Cold-rolled and annealed flat products -- alloying elements group 0</t>
  </si>
  <si>
    <t xml:space="preserve">   Forgings of cast iron</t>
  </si>
  <si>
    <t xml:space="preserve">   Forgings of cast steel</t>
  </si>
  <si>
    <t xml:space="preserve">   Beams, billets, rails and tubes -- of stainless steel</t>
  </si>
  <si>
    <t xml:space="preserve">   Beams, billets, rails and tubes</t>
  </si>
  <si>
    <t>Structures (excluding prefabricated buildings of heading 9406) and parts of structures (for example, bridges and bridge-sections, lock- 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</si>
  <si>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Reservoirs, tanks, vats and similar containers for any material (other than compressed or liquefied gas), of iron or steel, of a capacity exceeding 300 l, whether or not lined or heat-insulated, but not fitted with mechanical or thermal equipment</t>
  </si>
  <si>
    <t>Tanks, casks, drums, cans, boxes and similar containers, for any material (other than compressed or liquefied gas), of iron or steel, of a capacity not exceeding 300 l, whether or not lined or heat-insulated, but not fitted with mechanical or thermal equipment</t>
  </si>
  <si>
    <t>Containers for compressed or liquefied gas, of iron or steel</t>
  </si>
  <si>
    <t xml:space="preserve">   Coach screws; other wood screws; screw hooks and screw rings; self-tapping screws; other threaded articles; spring washers and other lock washers; cotters and cotter pins; other non-threaded articles - of iron or steel</t>
  </si>
  <si>
    <t xml:space="preserve">   Other wood screws; self-tapping screws - of stainless steel</t>
  </si>
  <si>
    <t xml:space="preserve">   Other screws and bolts, whether or not with their nuts or washers</t>
  </si>
  <si>
    <t xml:space="preserve">   Nuts</t>
  </si>
  <si>
    <t xml:space="preserve">   Other washers</t>
  </si>
  <si>
    <t xml:space="preserve">   Rivets</t>
  </si>
  <si>
    <t xml:space="preserve">   Forged, stamped, or sintered</t>
  </si>
  <si>
    <t xml:space="preserve">   Articles of iron or steel wire</t>
  </si>
  <si>
    <t xml:space="preserve">   Ladders and steps; Pallets and similar platforms for handling goods; Reels for cables, piping and the like; Non-mechanical ventilators, guttering, hooks and like articles used in the building
industry</t>
  </si>
  <si>
    <t xml:space="preserve">   Other articles of iron or steel</t>
  </si>
  <si>
    <t>Unwrought aluminium</t>
  </si>
  <si>
    <t>Aluminium powders and flakes</t>
  </si>
  <si>
    <t>Bars and rods</t>
  </si>
  <si>
    <t>Profiles</t>
  </si>
  <si>
    <t>Hollow profiles</t>
  </si>
  <si>
    <t>Aluminium wire</t>
  </si>
  <si>
    <t>Aluminium plates, sheets and strip, of a thickness exceeding 0,2 mm</t>
  </si>
  <si>
    <t>Aluminium foil (whether or not printed or backed with paper, paperboard, plastics or similar backing materials) of a thickness (excluding any backing) not exceeding 0,2 mm</t>
  </si>
  <si>
    <t>Aluminium tubes and pipes</t>
  </si>
  <si>
    <t>Aluminium tube or pipe fittings (for example, couplings, elbows, sleeves)</t>
  </si>
  <si>
    <t>Doors, windows and their frames and thresholds for doors</t>
  </si>
  <si>
    <t>Bridges and bridge-sections, towers and lattice masts</t>
  </si>
  <si>
    <t>Other</t>
  </si>
  <si>
    <t>Aluminium reservoirs, tanks, vats and similar containers, for any material (other than compressed or liquefied gas), of a capacity exceeding 300 litres, whether or not lined or heat-insulated, but not fitted with mechanical or thermal equipment</t>
  </si>
  <si>
    <t>Aluminium casks, drums, cans, boxes and similar containers (including rigid or collapsible tubular containers), for any material (other than compressed or liquefied gas), of a capacity not exceeding 300 litres, whether or not lined or heat-insulated, but not fitted with mechanical or thermal equipment</t>
  </si>
  <si>
    <t>Aluminium containers for compressed or liquefied gas</t>
  </si>
  <si>
    <t>Stranded wire, cables, plaited bands and the like, of aluminium, not electrically insulated</t>
  </si>
  <si>
    <t>Nails, tacks, staples (other than those of heading 8305), screws, bolts, nuts, screw hooks, rivets, cotters, cotter pins, washers and similar articles</t>
  </si>
  <si>
    <t>Cloth, grill, netting and fencing, of aluminium wire</t>
  </si>
  <si>
    <t>Cast</t>
  </si>
  <si>
    <t>Hydrogen</t>
  </si>
  <si>
    <t>Cement clinker</t>
  </si>
  <si>
    <t>Cement</t>
  </si>
  <si>
    <t>Nitric acid</t>
  </si>
  <si>
    <t>Urea</t>
  </si>
  <si>
    <t>Ammonia</t>
  </si>
  <si>
    <t>Mixed fertilizers</t>
  </si>
  <si>
    <t>Sintered Ore</t>
  </si>
  <si>
    <t>Pig iron</t>
  </si>
  <si>
    <t>FeMn</t>
  </si>
  <si>
    <t>FeCr</t>
  </si>
  <si>
    <t>FeNi</t>
  </si>
  <si>
    <t>DRI</t>
  </si>
  <si>
    <t>Crude steel</t>
  </si>
  <si>
    <t>Iron or steel products</t>
  </si>
  <si>
    <t>Aluminium products</t>
  </si>
  <si>
    <r>
      <t xml:space="preserve">Valeur </t>
    </r>
    <r>
      <rPr>
        <b/>
        <u/>
        <sz val="11"/>
        <color theme="1"/>
        <rFont val="Calibri"/>
        <family val="2"/>
        <scheme val="minor"/>
      </rPr>
      <t>estimée</t>
    </r>
    <r>
      <rPr>
        <b/>
        <sz val="11"/>
        <color theme="1"/>
        <rFont val="Calibri"/>
        <family val="2"/>
        <scheme val="minor"/>
      </rPr>
      <t xml:space="preserve"> du benchmark CBAM (tCO2eq/t)</t>
    </r>
  </si>
  <si>
    <t>Explications</t>
  </si>
  <si>
    <t>Hypothèse d'utilisation d'un taux de clinker de 70% pour la construction du benchmark MACF</t>
  </si>
  <si>
    <t>Même benchmark que pour le ciment classique</t>
  </si>
  <si>
    <t>Benchmark ETS Sintered Ore</t>
  </si>
  <si>
    <t>Utilisation conservatrice du benchmark ETS Clinker de ciment gris, moins généreux</t>
  </si>
  <si>
    <t>Benchmark ETS hydrogène</t>
  </si>
  <si>
    <t>Benchmark ETS Ammoniac</t>
  </si>
  <si>
    <t>Benchmark ETS ammoniac avec hypothèse de rendement (0,27 t NH3 -&gt; 1 t HNO3) + Benchmark ETS acide nitrique</t>
  </si>
  <si>
    <t>Pas de benchmark ETS correspondant</t>
  </si>
  <si>
    <t>Hypothèse d'un engrais NPK à proportion N = 10 % (logique de minimisation du benchmark CBAM estimé) et azote présent sous forme de nitrate d'ammonium (1 tonne de mixed fertilizers -&gt; 100kg d'azote -&gt; 285 kg de nitrate d'ammonium -&gt; 60 kg NH3 + 225 kg HNO3); synthèse des benchmarks CBAM ammoniac et acide nitrique</t>
  </si>
  <si>
    <t>1 tonne de fonte -&gt; 1,6 tonne de minerai de fer aggloméré + 600 kg de coke); synthèses des benchmarks fonte liquide, minerai de fer aggloméré et coke</t>
  </si>
  <si>
    <t>Mêmes hypothèses que pour la fonte brute + benchmark ETS fonderie de fonte</t>
  </si>
  <si>
    <t>Pas de benchmark ETS correspondant. Moyenne de l'intensité carbone de production de DRI : 1,4 tCO2/t DRI (Données AIE). Hypothèse que le benchmark est 40% plus bas que la moyenne.</t>
  </si>
  <si>
    <t>Benchmark ETS acier fortement allié produit au four électrique</t>
  </si>
  <si>
    <t>Benchmark MACF pour le Crude Steel + 10% pour les opérations de transformation</t>
  </si>
  <si>
    <t>Benchmark MACF Unwrought Aluminium + 10% pour les opérations de transformations</t>
  </si>
  <si>
    <t>Benchmark ETS Ammoniac avec hypothèse de rendement (0,44 tonne de NH3 -&gt; 1 tonne d'urée)</t>
  </si>
  <si>
    <t>1 tonne d'aluminium -&gt; 400 kg de carbone (anode) + 1920 kg alumine ; synthèse des Benchmark ETS Aluminium primaire + anode précuite</t>
  </si>
  <si>
    <t>Cette calculatrice sera mise à jour régulièrement - et notamment suite à la publication des valeurs par défaut et benchmarks MACF par la Commission Européen - afin de refléter les meilleurs informations disponibles.</t>
  </si>
  <si>
    <t>Renseigner les importations prévisionnelles</t>
  </si>
  <si>
    <t>TOTAL</t>
  </si>
  <si>
    <t>Coût unitaire du MACF (€/tonne de produit importé)</t>
  </si>
  <si>
    <t>Montant indicatif de la redevance MACF (€)</t>
  </si>
  <si>
    <t>Emissions "redevables" du paiement du MACF (tCO2eq)</t>
  </si>
  <si>
    <t>Emissions importées  (tCO2eq)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</si>
</sst>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0.0"/>
    <numFmt numFmtId="165" formatCode="0.0%"/>
    <numFmt numFmtId="166" formatCode="#,##0\ &quot;€&quot;"/>
    <numFmt numFmtId="167" formatCode="_-* #,##0.0_-;\-* #,##0.0_-;_-* &quot;-&quot;??_-;_-@_-"/>
    <numFmt numFmtId="168" formatCode="#,##0_ ;[Red]\-#,##0\ "/>
    <numFmt numFmtId="170" formatCode="_-* #,##0_-;\-* #,##0_-;_-* &quot;-&quot;??_-;_-@_-"/>
  </numFmts>
  <fonts count="31" x14ac:knownFonts="1">
    <font>
      <sz val="11"/>
      <color theme="1"/>
      <name val="Calibri"/>
      <family val="2"/>
      <scheme val="minor"/>
    </font>
    <font>
      <b/>
      <sz val="11"/>
      <color theme="1"/>
      <name val="Calibri"/>
      <family val="2"/>
      <scheme val="minor"/>
    </font>
    <font>
      <sz val="11"/>
      <name val="Calibri"/>
      <family val="2"/>
    </font>
    <font>
      <sz val="11"/>
      <name val="Calibri"/>
      <family val="2"/>
    </font>
    <font>
      <b/>
      <sz val="11"/>
      <name val="Calibri"/>
      <family val="2"/>
      <scheme val="minor"/>
    </font>
    <font>
      <sz val="11"/>
      <color theme="1"/>
      <name val="Calibri"/>
      <family val="2"/>
      <scheme val="minor"/>
    </font>
    <font>
      <sz val="8"/>
      <name val="Calibri"/>
      <family val="2"/>
      <scheme val="minor"/>
    </font>
    <font>
      <sz val="10"/>
      <color theme="1"/>
      <name val="Arial"/>
      <family val="2"/>
    </font>
    <font>
      <b/>
      <u/>
      <sz val="11"/>
      <color rgb="FFFF0000"/>
      <name val="Calibri"/>
      <family val="2"/>
      <scheme val="minor"/>
    </font>
    <font>
      <b/>
      <sz val="12"/>
      <color theme="1"/>
      <name val="Arial"/>
      <family val="2"/>
    </font>
    <font>
      <b/>
      <sz val="14"/>
      <color theme="1"/>
      <name val="Arial"/>
      <family val="2"/>
    </font>
    <font>
      <b/>
      <sz val="10"/>
      <color theme="1"/>
      <name val="Arial"/>
      <family val="2"/>
    </font>
    <font>
      <b/>
      <sz val="10"/>
      <color theme="3" tint="-0.499984740745262"/>
      <name val="Arial"/>
      <family val="2"/>
    </font>
    <font>
      <sz val="10"/>
      <color theme="3" tint="-0.499984740745262"/>
      <name val="Arial"/>
      <family val="2"/>
    </font>
    <font>
      <b/>
      <sz val="12"/>
      <color theme="2" tint="0.79998168889431442"/>
      <name val="Arial"/>
      <family val="2"/>
    </font>
    <font>
      <sz val="12"/>
      <color theme="2" tint="0.79998168889431442"/>
      <name val="Arial"/>
      <family val="2"/>
    </font>
    <font>
      <b/>
      <sz val="12"/>
      <color theme="3" tint="-0.499984740745262"/>
      <name val="Arial"/>
      <family val="2"/>
    </font>
    <font>
      <sz val="11"/>
      <color theme="1"/>
      <name val="Arial"/>
      <family val="2"/>
    </font>
    <font>
      <b/>
      <sz val="10"/>
      <color theme="2" tint="0.79998168889431442"/>
      <name val="Arial"/>
      <family val="2"/>
    </font>
    <font>
      <b/>
      <u/>
      <sz val="10"/>
      <color rgb="FFFF0000"/>
      <name val="Arial"/>
      <family val="2"/>
    </font>
    <font>
      <i/>
      <sz val="11"/>
      <color theme="1"/>
      <name val="Calibri"/>
      <family val="2"/>
      <scheme val="minor"/>
    </font>
    <font>
      <b/>
      <sz val="11"/>
      <color theme="2" tint="0.79998168889431442"/>
      <name val="Arial"/>
      <family val="2"/>
    </font>
    <font>
      <sz val="11"/>
      <color theme="3" tint="-0.499984740745262"/>
      <name val="Arial"/>
      <family val="2"/>
    </font>
    <font>
      <b/>
      <sz val="9"/>
      <color theme="1"/>
      <name val="Arial"/>
      <family val="2"/>
    </font>
    <font>
      <sz val="9"/>
      <color theme="1"/>
      <name val="Arial"/>
      <family val="2"/>
    </font>
    <font>
      <i/>
      <sz val="9"/>
      <color theme="1"/>
      <name val="Arial"/>
      <family val="2"/>
    </font>
    <font>
      <i/>
      <sz val="8"/>
      <name val="Calibri"/>
      <family val="2"/>
      <scheme val="minor"/>
    </font>
    <font>
      <i/>
      <sz val="8"/>
      <color theme="1"/>
      <name val="Calibri"/>
      <family val="2"/>
      <scheme val="minor"/>
    </font>
    <font>
      <i/>
      <sz val="11"/>
      <name val="Calibri"/>
      <family val="2"/>
    </font>
    <font>
      <b/>
      <u/>
      <sz val="11"/>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2"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38">
    <xf numFmtId="0" fontId="0" fillId="0" borderId="0" xfId="0"/>
    <xf numFmtId="0" fontId="4" fillId="0" borderId="1" xfId="1" applyFont="1" applyBorder="1" applyAlignment="1">
      <alignment horizontal="center" vertical="center" wrapText="1"/>
    </xf>
    <xf numFmtId="0" fontId="0" fillId="0" borderId="0" xfId="0" applyAlignment="1">
      <alignment horizontal="center" vertical="center"/>
    </xf>
    <xf numFmtId="49" fontId="1" fillId="0" borderId="1" xfId="1" applyNumberFormat="1" applyFont="1" applyBorder="1" applyAlignment="1">
      <alignment horizontal="center" vertical="center" wrapText="1"/>
    </xf>
    <xf numFmtId="0" fontId="0" fillId="0" borderId="0" xfId="0" applyAlignment="1">
      <alignment horizontal="center"/>
    </xf>
    <xf numFmtId="0" fontId="2" fillId="0" borderId="1" xfId="1" applyBorder="1" applyAlignment="1">
      <alignment horizontal="center" vertical="center"/>
    </xf>
    <xf numFmtId="2" fontId="3" fillId="0" borderId="1" xfId="1" applyNumberFormat="1" applyFont="1" applyBorder="1" applyAlignment="1">
      <alignment horizontal="center" vertical="center"/>
    </xf>
    <xf numFmtId="1" fontId="3" fillId="0" borderId="1" xfId="1" applyNumberFormat="1" applyFont="1" applyBorder="1" applyAlignment="1">
      <alignment horizontal="center" vertical="center"/>
    </xf>
    <xf numFmtId="0" fontId="3" fillId="0" borderId="1" xfId="1" applyFont="1" applyBorder="1" applyAlignment="1">
      <alignment horizontal="center" vertical="center"/>
    </xf>
    <xf numFmtId="0" fontId="1" fillId="0" borderId="0" xfId="0" applyFont="1"/>
    <xf numFmtId="2" fontId="2" fillId="0" borderId="1" xfId="1" applyNumberFormat="1" applyFont="1" applyBorder="1" applyAlignment="1">
      <alignment horizontal="center" vertical="center"/>
    </xf>
    <xf numFmtId="1" fontId="2" fillId="0" borderId="1" xfId="1" applyNumberFormat="1" applyFont="1" applyBorder="1" applyAlignment="1">
      <alignment horizontal="center" vertical="center"/>
    </xf>
    <xf numFmtId="0" fontId="7" fillId="4"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indent="1"/>
    </xf>
    <xf numFmtId="0" fontId="0" fillId="2" borderId="1" xfId="0" applyFill="1" applyBorder="1" applyAlignment="1">
      <alignment horizontal="left"/>
    </xf>
    <xf numFmtId="0" fontId="0" fillId="0" borderId="1" xfId="0" applyBorder="1"/>
    <xf numFmtId="0" fontId="0" fillId="0" borderId="1" xfId="0" applyBorder="1" applyAlignment="1">
      <alignment wrapText="1"/>
    </xf>
    <xf numFmtId="0" fontId="0" fillId="2" borderId="1" xfId="0" applyFill="1" applyBorder="1"/>
    <xf numFmtId="0" fontId="0" fillId="0" borderId="1" xfId="0" applyBorder="1" applyAlignment="1">
      <alignment horizontal="left" indent="2"/>
    </xf>
    <xf numFmtId="9" fontId="0" fillId="0" borderId="0" xfId="4" applyFont="1" applyFill="1"/>
    <xf numFmtId="0" fontId="0" fillId="2" borderId="1" xfId="0" applyFill="1" applyBorder="1" applyAlignment="1">
      <alignment horizontal="left" indent="2"/>
    </xf>
    <xf numFmtId="165" fontId="0" fillId="0" borderId="0" xfId="4" applyNumberFormat="1" applyFont="1"/>
    <xf numFmtId="0" fontId="7" fillId="2" borderId="0" xfId="0" applyFont="1" applyFill="1" applyAlignment="1">
      <alignment vertical="center"/>
    </xf>
    <xf numFmtId="0" fontId="7" fillId="2" borderId="8" xfId="0" applyFont="1" applyFill="1" applyBorder="1" applyAlignment="1">
      <alignment vertical="center"/>
    </xf>
    <xf numFmtId="0" fontId="11" fillId="2" borderId="1" xfId="0" applyFont="1" applyFill="1" applyBorder="1" applyAlignment="1">
      <alignment horizontal="center" vertical="center"/>
    </xf>
    <xf numFmtId="0" fontId="7" fillId="2" borderId="1" xfId="0" applyFont="1" applyFill="1" applyBorder="1" applyAlignment="1">
      <alignment horizontal="center" vertical="top"/>
    </xf>
    <xf numFmtId="14" fontId="7" fillId="2" borderId="1" xfId="0" applyNumberFormat="1" applyFont="1" applyFill="1" applyBorder="1" applyAlignment="1">
      <alignment horizontal="center" vertical="top"/>
    </xf>
    <xf numFmtId="49" fontId="7" fillId="2" borderId="1" xfId="0" applyNumberFormat="1" applyFont="1" applyFill="1" applyBorder="1" applyAlignment="1">
      <alignment horizontal="center" vertical="top"/>
    </xf>
    <xf numFmtId="0" fontId="7" fillId="2" borderId="11" xfId="0" applyFont="1" applyFill="1" applyBorder="1" applyAlignment="1">
      <alignment vertical="center"/>
    </xf>
    <xf numFmtId="0" fontId="7" fillId="2" borderId="12" xfId="0" applyFont="1" applyFill="1" applyBorder="1" applyAlignment="1">
      <alignment vertical="center"/>
    </xf>
    <xf numFmtId="0" fontId="7" fillId="2" borderId="9" xfId="0" applyFont="1" applyFill="1" applyBorder="1" applyAlignment="1">
      <alignment vertical="center"/>
    </xf>
    <xf numFmtId="0" fontId="7" fillId="2" borderId="0" xfId="0" applyFont="1" applyFill="1" applyBorder="1" applyAlignment="1">
      <alignment vertical="center"/>
    </xf>
    <xf numFmtId="0" fontId="9" fillId="2" borderId="8" xfId="0" applyFont="1" applyFill="1" applyBorder="1" applyAlignment="1">
      <alignment vertical="center"/>
    </xf>
    <xf numFmtId="0" fontId="10" fillId="2" borderId="0" xfId="0" applyFont="1" applyFill="1" applyBorder="1" applyAlignment="1">
      <alignment vertical="center"/>
    </xf>
    <xf numFmtId="0" fontId="9" fillId="2" borderId="0" xfId="0" applyFont="1" applyFill="1" applyBorder="1" applyAlignment="1">
      <alignment vertical="center"/>
    </xf>
    <xf numFmtId="0" fontId="11" fillId="2" borderId="8" xfId="0" applyFont="1" applyFill="1" applyBorder="1" applyAlignment="1">
      <alignment vertical="center"/>
    </xf>
    <xf numFmtId="0" fontId="11" fillId="2" borderId="10" xfId="0" applyFont="1" applyFill="1" applyBorder="1" applyAlignment="1">
      <alignment vertical="center"/>
    </xf>
    <xf numFmtId="0" fontId="13" fillId="2" borderId="0" xfId="0" applyFont="1" applyFill="1" applyAlignment="1">
      <alignment vertical="center"/>
    </xf>
    <xf numFmtId="0" fontId="14" fillId="5" borderId="0" xfId="0" applyFont="1" applyFill="1" applyAlignment="1">
      <alignment horizontal="left" vertical="center"/>
    </xf>
    <xf numFmtId="0" fontId="14" fillId="5" borderId="0" xfId="0" applyFont="1" applyFill="1" applyAlignment="1">
      <alignment vertical="center"/>
    </xf>
    <xf numFmtId="0" fontId="15" fillId="5" borderId="0" xfId="0" applyFont="1" applyFill="1" applyAlignment="1">
      <alignment vertical="center"/>
    </xf>
    <xf numFmtId="0" fontId="12" fillId="2" borderId="0" xfId="0" applyFont="1" applyFill="1" applyAlignment="1">
      <alignment vertical="top"/>
    </xf>
    <xf numFmtId="0" fontId="7" fillId="2" borderId="0" xfId="0" applyFont="1" applyFill="1" applyAlignment="1">
      <alignment vertical="top"/>
    </xf>
    <xf numFmtId="0" fontId="14" fillId="5" borderId="0" xfId="0" applyFont="1" applyFill="1" applyAlignment="1">
      <alignment horizontal="left" vertical="top"/>
    </xf>
    <xf numFmtId="0" fontId="14" fillId="5" borderId="0" xfId="0" applyFont="1" applyFill="1" applyAlignment="1">
      <alignment vertical="top"/>
    </xf>
    <xf numFmtId="0" fontId="15" fillId="5" borderId="0" xfId="0" applyFont="1" applyFill="1" applyAlignment="1">
      <alignment vertical="top"/>
    </xf>
    <xf numFmtId="0" fontId="13" fillId="2" borderId="0" xfId="0" applyFont="1" applyFill="1" applyAlignment="1">
      <alignment vertical="top"/>
    </xf>
    <xf numFmtId="0" fontId="13" fillId="2" borderId="0" xfId="0" applyFont="1" applyFill="1" applyAlignment="1">
      <alignment vertical="top" wrapText="1"/>
    </xf>
    <xf numFmtId="2" fontId="0" fillId="0" borderId="1" xfId="0" applyNumberFormat="1" applyFont="1" applyBorder="1" applyAlignment="1">
      <alignment horizontal="center" vertical="center"/>
    </xf>
    <xf numFmtId="0" fontId="0" fillId="0" borderId="0" xfId="0" applyFont="1" applyAlignment="1">
      <alignment horizontal="center" vertical="center"/>
    </xf>
    <xf numFmtId="0" fontId="0" fillId="0" borderId="0" xfId="0" applyProtection="1">
      <protection locked="0"/>
    </xf>
    <xf numFmtId="0" fontId="0" fillId="0" borderId="0" xfId="0" applyFill="1" applyBorder="1" applyProtection="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0" xfId="0" applyFill="1" applyProtection="1">
      <protection locked="0"/>
    </xf>
    <xf numFmtId="0" fontId="0" fillId="0" borderId="5" xfId="0" applyBorder="1" applyAlignment="1" applyProtection="1">
      <alignment horizontal="left" vertical="center"/>
      <protection locked="0"/>
    </xf>
    <xf numFmtId="0" fontId="0" fillId="3" borderId="1" xfId="0" applyFill="1" applyBorder="1" applyAlignment="1" applyProtection="1">
      <alignment horizontal="right" vertical="center"/>
      <protection locked="0"/>
    </xf>
    <xf numFmtId="0" fontId="1" fillId="0" borderId="0" xfId="0" applyFont="1" applyProtection="1">
      <protection locked="0"/>
    </xf>
    <xf numFmtId="0" fontId="0" fillId="3" borderId="0" xfId="0" applyFill="1" applyProtection="1">
      <protection locked="0"/>
    </xf>
    <xf numFmtId="0" fontId="20" fillId="0" borderId="0" xfId="0" applyFont="1" applyProtection="1">
      <protection locked="0"/>
    </xf>
    <xf numFmtId="0" fontId="0" fillId="3" borderId="1" xfId="0" applyFill="1" applyBorder="1" applyAlignment="1" applyProtection="1">
      <alignment horizontal="right"/>
      <protection locked="0"/>
    </xf>
    <xf numFmtId="0" fontId="1" fillId="0" borderId="0" xfId="0" applyFont="1" applyFill="1" applyAlignment="1" applyProtection="1">
      <alignment horizontal="center"/>
      <protection locked="0"/>
    </xf>
    <xf numFmtId="0" fontId="0" fillId="0" borderId="16" xfId="0" applyBorder="1" applyAlignment="1" applyProtection="1">
      <alignment horizontal="left" vertical="center"/>
      <protection locked="0"/>
    </xf>
    <xf numFmtId="0" fontId="0" fillId="3" borderId="7" xfId="0" applyFill="1" applyBorder="1" applyAlignment="1" applyProtection="1">
      <alignment horizontal="right" vertical="center"/>
      <protection locked="0"/>
    </xf>
    <xf numFmtId="0" fontId="0" fillId="3" borderId="7" xfId="0" applyFill="1" applyBorder="1" applyAlignment="1" applyProtection="1">
      <alignment horizontal="right"/>
      <protection locked="0"/>
    </xf>
    <xf numFmtId="0" fontId="0" fillId="0" borderId="0" xfId="0" applyAlignment="1" applyProtection="1">
      <alignment vertical="center" wrapText="1"/>
      <protection locked="0"/>
    </xf>
    <xf numFmtId="44" fontId="0" fillId="0" borderId="0" xfId="3" applyFont="1" applyFill="1" applyAlignment="1" applyProtection="1">
      <alignment horizontal="left" vertical="center"/>
      <protection locked="0"/>
    </xf>
    <xf numFmtId="43" fontId="0" fillId="0" borderId="0" xfId="2" applyFont="1" applyFill="1" applyAlignment="1" applyProtection="1">
      <alignment horizontal="left" vertical="center"/>
      <protection locked="0"/>
    </xf>
    <xf numFmtId="44" fontId="0" fillId="0" borderId="0" xfId="3" applyFont="1" applyFill="1" applyProtection="1">
      <protection locked="0"/>
    </xf>
    <xf numFmtId="164" fontId="0" fillId="4" borderId="6" xfId="0" applyNumberFormat="1" applyFill="1" applyBorder="1" applyAlignment="1" applyProtection="1">
      <alignment horizontal="right" vertical="center"/>
    </xf>
    <xf numFmtId="0" fontId="0" fillId="0" borderId="0" xfId="0" applyProtection="1"/>
    <xf numFmtId="0" fontId="0" fillId="4" borderId="0" xfId="0" applyFill="1" applyProtection="1"/>
    <xf numFmtId="165" fontId="0" fillId="4" borderId="0" xfId="4" applyNumberFormat="1" applyFont="1" applyFill="1" applyProtection="1"/>
    <xf numFmtId="0" fontId="17" fillId="0" borderId="0" xfId="0" applyFont="1"/>
    <xf numFmtId="0" fontId="7" fillId="0" borderId="0" xfId="0" applyFont="1"/>
    <xf numFmtId="0" fontId="23" fillId="0" borderId="0" xfId="0" applyFont="1"/>
    <xf numFmtId="0" fontId="25" fillId="0" borderId="0" xfId="0" applyFont="1"/>
    <xf numFmtId="0" fontId="26" fillId="0" borderId="1" xfId="1" applyFont="1" applyBorder="1" applyAlignment="1">
      <alignment horizontal="center" vertical="center" wrapText="1"/>
    </xf>
    <xf numFmtId="0" fontId="27" fillId="0" borderId="0" xfId="0" applyFont="1"/>
    <xf numFmtId="49" fontId="27" fillId="0" borderId="1" xfId="1" applyNumberFormat="1" applyFont="1" applyBorder="1" applyAlignment="1">
      <alignment horizontal="center" vertical="center" wrapText="1"/>
    </xf>
    <xf numFmtId="49" fontId="1" fillId="0" borderId="1" xfId="1" applyNumberFormat="1" applyFont="1" applyBorder="1" applyAlignment="1">
      <alignment horizontal="left" vertical="center" wrapText="1"/>
    </xf>
    <xf numFmtId="49" fontId="27" fillId="0" borderId="13" xfId="1" applyNumberFormat="1" applyFont="1" applyBorder="1" applyAlignment="1">
      <alignment horizontal="left" vertical="center" wrapText="1"/>
    </xf>
    <xf numFmtId="0" fontId="2" fillId="0" borderId="1" xfId="1" applyBorder="1" applyAlignment="1">
      <alignment horizontal="left" vertical="center"/>
    </xf>
    <xf numFmtId="0" fontId="0" fillId="0" borderId="0" xfId="0" applyAlignment="1">
      <alignment horizontal="left" vertical="center"/>
    </xf>
    <xf numFmtId="0" fontId="28" fillId="0" borderId="1" xfId="1" applyFont="1" applyBorder="1" applyAlignment="1">
      <alignment horizontal="left" vertical="center"/>
    </xf>
    <xf numFmtId="0" fontId="20" fillId="0" borderId="0" xfId="0" applyFont="1" applyAlignment="1">
      <alignment horizontal="left" vertical="center"/>
    </xf>
    <xf numFmtId="0" fontId="2" fillId="0" borderId="1" xfId="1" applyFont="1" applyBorder="1" applyAlignment="1">
      <alignment horizontal="left" vertical="center"/>
    </xf>
    <xf numFmtId="49" fontId="27" fillId="0" borderId="1" xfId="1" applyNumberFormat="1" applyFont="1" applyBorder="1" applyAlignment="1">
      <alignment horizontal="left" vertical="center" wrapText="1"/>
    </xf>
    <xf numFmtId="0" fontId="1" fillId="0" borderId="0" xfId="0" applyFont="1" applyAlignment="1">
      <alignment horizontal="center" vertical="center" wrapText="1"/>
    </xf>
    <xf numFmtId="0" fontId="30" fillId="0" borderId="0" xfId="0" applyFont="1" applyAlignment="1">
      <alignment wrapText="1"/>
    </xf>
    <xf numFmtId="0" fontId="0" fillId="0" borderId="0" xfId="0" applyAlignment="1">
      <alignment vertical="center"/>
    </xf>
    <xf numFmtId="0" fontId="1" fillId="0" borderId="0" xfId="0" applyFont="1" applyBorder="1" applyAlignment="1">
      <alignment horizontal="center" vertical="center" wrapText="1"/>
    </xf>
    <xf numFmtId="0" fontId="2" fillId="0" borderId="0" xfId="1" applyBorder="1" applyAlignment="1">
      <alignment horizontal="left" vertical="center"/>
    </xf>
    <xf numFmtId="0" fontId="0" fillId="0" borderId="0" xfId="0" applyBorder="1" applyAlignment="1">
      <alignment vertical="center"/>
    </xf>
    <xf numFmtId="0" fontId="2" fillId="0" borderId="0" xfId="1" applyFont="1" applyBorder="1" applyAlignment="1">
      <alignment horizontal="left" vertical="center"/>
    </xf>
    <xf numFmtId="2" fontId="0" fillId="0" borderId="0" xfId="0" applyNumberFormat="1" applyBorder="1" applyAlignment="1">
      <alignment vertical="center"/>
    </xf>
    <xf numFmtId="2" fontId="0" fillId="0" borderId="0" xfId="0" applyNumberFormat="1" applyBorder="1" applyAlignment="1">
      <alignment vertical="center" wrapText="1"/>
    </xf>
    <xf numFmtId="1" fontId="2" fillId="0" borderId="1" xfId="1" applyNumberFormat="1" applyBorder="1" applyAlignment="1">
      <alignment horizontal="center"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7" fillId="2" borderId="13" xfId="0" applyFont="1" applyFill="1" applyBorder="1" applyAlignment="1">
      <alignment horizontal="left" vertical="top"/>
    </xf>
    <xf numFmtId="0" fontId="7" fillId="2" borderId="14" xfId="0" applyFont="1" applyFill="1" applyBorder="1" applyAlignment="1">
      <alignment horizontal="left" vertical="top"/>
    </xf>
    <xf numFmtId="0" fontId="7" fillId="2" borderId="15" xfId="0" applyFont="1" applyFill="1" applyBorder="1" applyAlignment="1">
      <alignment horizontal="left" vertical="top"/>
    </xf>
    <xf numFmtId="0" fontId="7" fillId="2" borderId="13" xfId="0" quotePrefix="1" applyFont="1" applyFill="1" applyBorder="1" applyAlignment="1">
      <alignment horizontal="left" vertical="top" wrapText="1"/>
    </xf>
    <xf numFmtId="0" fontId="7" fillId="2" borderId="14" xfId="0" quotePrefix="1" applyFont="1" applyFill="1" applyBorder="1" applyAlignment="1">
      <alignment horizontal="left" vertical="top" wrapText="1"/>
    </xf>
    <xf numFmtId="0" fontId="7" fillId="2" borderId="15" xfId="0" quotePrefix="1" applyFont="1" applyFill="1" applyBorder="1" applyAlignment="1">
      <alignment horizontal="left" vertical="top" wrapText="1"/>
    </xf>
    <xf numFmtId="0" fontId="13" fillId="2" borderId="0" xfId="0" applyFont="1" applyFill="1" applyAlignment="1">
      <alignment horizontal="left" vertical="top" wrapText="1"/>
    </xf>
    <xf numFmtId="0" fontId="16" fillId="2" borderId="0" xfId="0" applyFont="1" applyFill="1" applyAlignment="1">
      <alignment horizontal="left" vertical="top"/>
    </xf>
    <xf numFmtId="0" fontId="18" fillId="6" borderId="0" xfId="0" applyFont="1" applyFill="1" applyAlignment="1">
      <alignment horizontal="left" vertical="top" wrapText="1" indent="1"/>
    </xf>
    <xf numFmtId="0" fontId="21" fillId="6" borderId="0" xfId="0" applyFont="1" applyFill="1" applyAlignment="1">
      <alignment horizontal="left" vertical="top" wrapText="1" indent="1"/>
    </xf>
    <xf numFmtId="0" fontId="13" fillId="2" borderId="0" xfId="0" applyFont="1" applyFill="1" applyAlignment="1">
      <alignment horizontal="left" vertical="top"/>
    </xf>
    <xf numFmtId="0" fontId="22" fillId="0" borderId="0" xfId="0" applyFont="1" applyAlignment="1">
      <alignment horizontal="left" vertical="top" wrapText="1"/>
    </xf>
    <xf numFmtId="0" fontId="18" fillId="2" borderId="0" xfId="0" applyFont="1" applyFill="1" applyAlignment="1">
      <alignment horizontal="left" vertical="top" wrapText="1" indent="1"/>
    </xf>
    <xf numFmtId="0" fontId="21" fillId="2" borderId="0" xfId="0" applyFont="1" applyFill="1" applyAlignment="1">
      <alignment horizontal="left" vertical="top" wrapText="1" indent="1"/>
    </xf>
    <xf numFmtId="0" fontId="17" fillId="3" borderId="13" xfId="0" applyFont="1" applyFill="1" applyBorder="1" applyAlignment="1" applyProtection="1">
      <alignment horizontal="center" vertical="top"/>
      <protection locked="0"/>
    </xf>
    <xf numFmtId="0" fontId="17" fillId="3" borderId="15" xfId="0" applyFont="1" applyFill="1" applyBorder="1" applyAlignment="1" applyProtection="1">
      <alignment horizontal="center" vertical="top"/>
      <protection locked="0"/>
    </xf>
    <xf numFmtId="168" fontId="17" fillId="4" borderId="13" xfId="0" applyNumberFormat="1" applyFont="1" applyFill="1" applyBorder="1" applyAlignment="1">
      <alignment horizontal="center" vertical="top"/>
    </xf>
    <xf numFmtId="168" fontId="17" fillId="4" borderId="15" xfId="0" applyNumberFormat="1" applyFont="1" applyFill="1" applyBorder="1" applyAlignment="1">
      <alignment horizontal="center" vertical="top"/>
    </xf>
    <xf numFmtId="0" fontId="26" fillId="0" borderId="13" xfId="1" applyFont="1" applyBorder="1" applyAlignment="1">
      <alignment horizontal="center" vertical="center" wrapText="1"/>
    </xf>
    <xf numFmtId="0" fontId="26" fillId="0" borderId="14" xfId="1" applyFont="1" applyBorder="1" applyAlignment="1">
      <alignment horizontal="center" vertical="center" wrapText="1"/>
    </xf>
    <xf numFmtId="0" fontId="26" fillId="0" borderId="15" xfId="1" applyFont="1" applyBorder="1" applyAlignment="1">
      <alignment horizontal="center" vertical="center" wrapText="1"/>
    </xf>
    <xf numFmtId="0" fontId="0" fillId="0" borderId="0" xfId="0" applyBorder="1" applyProtection="1">
      <protection locked="0"/>
    </xf>
    <xf numFmtId="0" fontId="0" fillId="0" borderId="0" xfId="0" applyBorder="1" applyAlignment="1" applyProtection="1">
      <alignment vertical="center" wrapText="1"/>
      <protection locked="0"/>
    </xf>
    <xf numFmtId="170" fontId="0" fillId="4" borderId="6" xfId="2" applyNumberFormat="1" applyFont="1" applyFill="1" applyBorder="1" applyAlignment="1" applyProtection="1">
      <alignment horizontal="right" vertical="center"/>
    </xf>
    <xf numFmtId="3" fontId="0" fillId="4" borderId="6" xfId="0" applyNumberFormat="1" applyFill="1" applyBorder="1" applyAlignment="1" applyProtection="1">
      <alignment horizontal="right" vertical="center"/>
    </xf>
    <xf numFmtId="0" fontId="1" fillId="0" borderId="17" xfId="0" applyFont="1" applyBorder="1" applyProtection="1">
      <protection locked="0"/>
    </xf>
    <xf numFmtId="0" fontId="1" fillId="0" borderId="18" xfId="0" applyFont="1" applyBorder="1" applyAlignment="1" applyProtection="1">
      <alignment horizontal="center" vertical="center" wrapText="1"/>
      <protection locked="0"/>
    </xf>
    <xf numFmtId="167" fontId="1" fillId="4" borderId="22" xfId="2" applyNumberFormat="1" applyFont="1" applyFill="1" applyBorder="1" applyAlignment="1" applyProtection="1">
      <alignment vertical="center" wrapText="1"/>
      <protection locked="0"/>
    </xf>
    <xf numFmtId="166" fontId="1" fillId="4" borderId="23" xfId="2" applyNumberFormat="1" applyFont="1" applyFill="1" applyBorder="1" applyAlignment="1" applyProtection="1">
      <alignment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170" fontId="1" fillId="4" borderId="21" xfId="2" applyNumberFormat="1" applyFont="1" applyFill="1" applyBorder="1" applyAlignment="1" applyProtection="1">
      <alignment vertical="center" wrapText="1"/>
      <protection locked="0"/>
    </xf>
  </cellXfs>
  <cellStyles count="5">
    <cellStyle name="Milliers" xfId="2" builtinId="3"/>
    <cellStyle name="Monétaire" xfId="3" builtinId="4"/>
    <cellStyle name="Normal" xfId="0" builtinId="0"/>
    <cellStyle name="Normal 2" xfId="1" xr:uid="{1AE008FE-7A41-4ECE-BFD5-DCA5131B5762}"/>
    <cellStyle name="Pourcentage" xfId="4" builtinId="5"/>
  </cellStyles>
  <dxfs count="1">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6_March&#233;s%20carbone\62_Europ&#233;en\630_MACF\3-Elements%20de%20pr&#233;sentation%20du%20MACF\Guides%20pratiques\23_11%20CBAM%20communication%20template%20for%20installations_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Versions"/>
      <sheetName val="a_Contents"/>
      <sheetName val="b_Guidelines&amp;Conditions"/>
      <sheetName val="c_CodeLists"/>
      <sheetName val="A_InstData"/>
      <sheetName val="B_EmInst"/>
      <sheetName val="C_Emissions&amp;Energy"/>
      <sheetName val="D_Processes"/>
      <sheetName val="E_PurchPrec"/>
      <sheetName val="F_Tools"/>
      <sheetName val="G_FurtherGuidance"/>
      <sheetName val="Summary_Processes"/>
      <sheetName val="Summary_Products"/>
      <sheetName val="Summary_Communication"/>
      <sheetName val="InputOutput"/>
      <sheetName val="Parameters_Constants"/>
      <sheetName val="Parameters_CNCodes"/>
      <sheetName val="Translations"/>
      <sheetName val="VersionDocument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ow r="16">
          <cell r="B16" t="str">
            <v>ErrMiss_</v>
          </cell>
        </row>
        <row r="18">
          <cell r="B18" t="str">
            <v>n.a.</v>
          </cell>
        </row>
      </sheetData>
      <sheetData sheetId="16" refreshError="1"/>
      <sheetData sheetId="17"/>
      <sheetData sheetId="1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57463-EC62-4BEC-8469-238C8754BCEB}">
  <dimension ref="A1:L11"/>
  <sheetViews>
    <sheetView workbookViewId="0">
      <selection activeCell="B6" sqref="B6"/>
    </sheetView>
  </sheetViews>
  <sheetFormatPr baseColWidth="10" defaultRowHeight="14.4" x14ac:dyDescent="0.3"/>
  <sheetData>
    <row r="1" spans="1:12" x14ac:dyDescent="0.3">
      <c r="A1" s="24"/>
      <c r="B1" s="32"/>
      <c r="C1" s="32"/>
      <c r="D1" s="32"/>
      <c r="E1" s="32"/>
      <c r="F1" s="32"/>
      <c r="G1" s="32"/>
      <c r="H1" s="32"/>
      <c r="I1" s="32"/>
      <c r="J1" s="32"/>
      <c r="K1" s="32"/>
      <c r="L1" s="31"/>
    </row>
    <row r="2" spans="1:12" ht="17.399999999999999" x14ac:dyDescent="0.3">
      <c r="A2" s="33"/>
      <c r="B2" s="34" t="s">
        <v>652</v>
      </c>
      <c r="C2" s="35"/>
      <c r="D2" s="35"/>
      <c r="E2" s="35"/>
      <c r="F2" s="35"/>
      <c r="G2" s="35"/>
      <c r="H2" s="35"/>
      <c r="I2" s="35"/>
      <c r="J2" s="35"/>
      <c r="K2" s="35"/>
      <c r="L2" s="31"/>
    </row>
    <row r="3" spans="1:12" x14ac:dyDescent="0.3">
      <c r="A3" s="24"/>
      <c r="B3" s="32"/>
      <c r="C3" s="32"/>
      <c r="D3" s="32"/>
      <c r="E3" s="32"/>
      <c r="F3" s="32"/>
      <c r="G3" s="32"/>
      <c r="H3" s="32"/>
      <c r="I3" s="32"/>
      <c r="J3" s="32"/>
      <c r="K3" s="32"/>
      <c r="L3" s="31"/>
    </row>
    <row r="4" spans="1:12" x14ac:dyDescent="0.3">
      <c r="A4" s="24"/>
      <c r="B4" s="25" t="s">
        <v>651</v>
      </c>
      <c r="C4" s="25" t="s">
        <v>0</v>
      </c>
      <c r="D4" s="103" t="s">
        <v>1</v>
      </c>
      <c r="E4" s="104"/>
      <c r="F4" s="104"/>
      <c r="G4" s="104"/>
      <c r="H4" s="104"/>
      <c r="I4" s="104"/>
      <c r="J4" s="104"/>
      <c r="K4" s="105"/>
      <c r="L4" s="31"/>
    </row>
    <row r="5" spans="1:12" ht="12.75" customHeight="1" x14ac:dyDescent="0.3">
      <c r="A5" s="36"/>
      <c r="B5" s="26" t="s">
        <v>650</v>
      </c>
      <c r="C5" s="27">
        <v>45930</v>
      </c>
      <c r="D5" s="106" t="s">
        <v>653</v>
      </c>
      <c r="E5" s="107"/>
      <c r="F5" s="107"/>
      <c r="G5" s="107"/>
      <c r="H5" s="107"/>
      <c r="I5" s="107"/>
      <c r="J5" s="107"/>
      <c r="K5" s="108"/>
      <c r="L5" s="31"/>
    </row>
    <row r="6" spans="1:12" ht="12.6" customHeight="1" x14ac:dyDescent="0.3">
      <c r="A6" s="24"/>
      <c r="B6" s="26"/>
      <c r="C6" s="27"/>
      <c r="D6" s="109"/>
      <c r="E6" s="110"/>
      <c r="F6" s="110"/>
      <c r="G6" s="110"/>
      <c r="H6" s="110"/>
      <c r="I6" s="110"/>
      <c r="J6" s="110"/>
      <c r="K6" s="111"/>
      <c r="L6" s="31"/>
    </row>
    <row r="7" spans="1:12" x14ac:dyDescent="0.3">
      <c r="A7" s="24"/>
      <c r="B7" s="28"/>
      <c r="C7" s="27"/>
      <c r="D7" s="100"/>
      <c r="E7" s="101"/>
      <c r="F7" s="101"/>
      <c r="G7" s="101"/>
      <c r="H7" s="101"/>
      <c r="I7" s="101"/>
      <c r="J7" s="101"/>
      <c r="K7" s="102"/>
      <c r="L7" s="31"/>
    </row>
    <row r="8" spans="1:12" x14ac:dyDescent="0.3">
      <c r="A8" s="24"/>
      <c r="B8" s="26"/>
      <c r="C8" s="27"/>
      <c r="D8" s="100"/>
      <c r="E8" s="101"/>
      <c r="F8" s="101"/>
      <c r="G8" s="101"/>
      <c r="H8" s="101"/>
      <c r="I8" s="101"/>
      <c r="J8" s="101"/>
      <c r="K8" s="102"/>
      <c r="L8" s="31"/>
    </row>
    <row r="9" spans="1:12" x14ac:dyDescent="0.3">
      <c r="A9" s="24"/>
      <c r="B9" s="26"/>
      <c r="C9" s="27"/>
      <c r="D9" s="100"/>
      <c r="E9" s="101"/>
      <c r="F9" s="101"/>
      <c r="G9" s="101"/>
      <c r="H9" s="101"/>
      <c r="I9" s="101"/>
      <c r="J9" s="101"/>
      <c r="K9" s="102"/>
      <c r="L9" s="31"/>
    </row>
    <row r="10" spans="1:12" x14ac:dyDescent="0.3">
      <c r="A10" s="24"/>
      <c r="B10" s="32"/>
      <c r="C10" s="32"/>
      <c r="D10" s="32"/>
      <c r="E10" s="32"/>
      <c r="F10" s="32"/>
      <c r="G10" s="32"/>
      <c r="H10" s="32"/>
      <c r="I10" s="32"/>
      <c r="J10" s="32"/>
      <c r="K10" s="32"/>
      <c r="L10" s="31"/>
    </row>
    <row r="11" spans="1:12" ht="15" thickBot="1" x14ac:dyDescent="0.35">
      <c r="A11" s="37"/>
      <c r="B11" s="29"/>
      <c r="C11" s="29"/>
      <c r="D11" s="29"/>
      <c r="E11" s="29"/>
      <c r="F11" s="29"/>
      <c r="G11" s="29"/>
      <c r="H11" s="29"/>
      <c r="I11" s="29"/>
      <c r="J11" s="29"/>
      <c r="K11" s="29"/>
      <c r="L11" s="30"/>
    </row>
  </sheetData>
  <mergeCells count="6">
    <mergeCell ref="D8:K8"/>
    <mergeCell ref="D9:K9"/>
    <mergeCell ref="D4:K4"/>
    <mergeCell ref="D5:K5"/>
    <mergeCell ref="D6:K6"/>
    <mergeCell ref="D7:K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91A8-6695-4DBF-8171-8C733232DF56}">
  <sheetPr>
    <tabColor theme="5"/>
  </sheetPr>
  <dimension ref="A1:N31"/>
  <sheetViews>
    <sheetView workbookViewId="0">
      <selection activeCell="P10" sqref="P10"/>
    </sheetView>
  </sheetViews>
  <sheetFormatPr baseColWidth="10" defaultRowHeight="13.8" x14ac:dyDescent="0.25"/>
  <cols>
    <col min="1" max="16384" width="11.5546875" style="75"/>
  </cols>
  <sheetData>
    <row r="1" spans="1:14" x14ac:dyDescent="0.25">
      <c r="A1" s="23"/>
      <c r="B1" s="23"/>
      <c r="C1" s="23"/>
      <c r="D1" s="23"/>
      <c r="E1" s="23"/>
      <c r="F1" s="23"/>
      <c r="G1" s="23"/>
      <c r="H1" s="23"/>
      <c r="I1" s="23"/>
      <c r="J1" s="23"/>
      <c r="K1" s="23"/>
      <c r="L1" s="23"/>
      <c r="M1" s="23"/>
      <c r="N1" s="23"/>
    </row>
    <row r="2" spans="1:14" ht="15.6" x14ac:dyDescent="0.25">
      <c r="A2" s="38"/>
      <c r="B2" s="39" t="s">
        <v>669</v>
      </c>
      <c r="C2" s="40"/>
      <c r="D2" s="40"/>
      <c r="E2" s="41"/>
      <c r="F2" s="41"/>
      <c r="G2" s="41"/>
      <c r="H2" s="41"/>
      <c r="I2" s="41"/>
      <c r="J2" s="41"/>
      <c r="K2" s="41"/>
      <c r="L2" s="41"/>
      <c r="M2" s="41"/>
      <c r="N2" s="23"/>
    </row>
    <row r="3" spans="1:14" x14ac:dyDescent="0.25">
      <c r="A3" s="38"/>
      <c r="B3" s="23"/>
      <c r="C3" s="23"/>
      <c r="D3" s="23"/>
      <c r="E3" s="23"/>
      <c r="F3" s="23"/>
      <c r="G3" s="23"/>
      <c r="H3" s="23"/>
      <c r="I3" s="23"/>
      <c r="J3" s="23"/>
      <c r="K3" s="23"/>
      <c r="L3" s="23"/>
      <c r="M3" s="23"/>
      <c r="N3" s="23"/>
    </row>
    <row r="4" spans="1:14" ht="26.4" customHeight="1" x14ac:dyDescent="0.25">
      <c r="A4" s="42">
        <v>1</v>
      </c>
      <c r="B4" s="112" t="s">
        <v>654</v>
      </c>
      <c r="C4" s="112"/>
      <c r="D4" s="112"/>
      <c r="E4" s="112"/>
      <c r="F4" s="112"/>
      <c r="G4" s="112"/>
      <c r="H4" s="112"/>
      <c r="I4" s="112"/>
      <c r="J4" s="112"/>
      <c r="K4" s="112"/>
      <c r="L4" s="112"/>
      <c r="M4" s="112"/>
      <c r="N4" s="23"/>
    </row>
    <row r="5" spans="1:14" ht="26.4" customHeight="1" x14ac:dyDescent="0.25">
      <c r="A5" s="42">
        <v>2</v>
      </c>
      <c r="B5" s="112" t="s">
        <v>655</v>
      </c>
      <c r="C5" s="112"/>
      <c r="D5" s="112"/>
      <c r="E5" s="112"/>
      <c r="F5" s="112"/>
      <c r="G5" s="112"/>
      <c r="H5" s="112"/>
      <c r="I5" s="112"/>
      <c r="J5" s="112"/>
      <c r="K5" s="112"/>
      <c r="L5" s="112"/>
      <c r="M5" s="112"/>
      <c r="N5" s="23"/>
    </row>
    <row r="6" spans="1:14" x14ac:dyDescent="0.25">
      <c r="A6" s="42">
        <v>3</v>
      </c>
      <c r="B6" s="112" t="s">
        <v>656</v>
      </c>
      <c r="C6" s="112"/>
      <c r="D6" s="112"/>
      <c r="E6" s="112"/>
      <c r="F6" s="112"/>
      <c r="G6" s="112"/>
      <c r="H6" s="112"/>
      <c r="I6" s="112"/>
      <c r="J6" s="112"/>
      <c r="K6" s="112"/>
      <c r="L6" s="112"/>
      <c r="M6" s="112"/>
      <c r="N6" s="23"/>
    </row>
    <row r="7" spans="1:14" ht="26.4" customHeight="1" x14ac:dyDescent="0.25">
      <c r="A7" s="42"/>
      <c r="B7" s="112" t="s">
        <v>665</v>
      </c>
      <c r="C7" s="112"/>
      <c r="D7" s="112"/>
      <c r="E7" s="112"/>
      <c r="F7" s="112"/>
      <c r="G7" s="112"/>
      <c r="H7" s="112"/>
      <c r="I7" s="112"/>
      <c r="J7" s="112"/>
      <c r="K7" s="112"/>
      <c r="L7" s="112"/>
      <c r="M7" s="112"/>
      <c r="N7" s="23"/>
    </row>
    <row r="8" spans="1:14" ht="52.8" customHeight="1" x14ac:dyDescent="0.25">
      <c r="A8" s="42">
        <v>4</v>
      </c>
      <c r="B8" s="112" t="s">
        <v>666</v>
      </c>
      <c r="C8" s="112"/>
      <c r="D8" s="112"/>
      <c r="E8" s="112"/>
      <c r="F8" s="112"/>
      <c r="G8" s="112"/>
      <c r="H8" s="112"/>
      <c r="I8" s="112"/>
      <c r="J8" s="112"/>
      <c r="K8" s="112"/>
      <c r="L8" s="112"/>
      <c r="M8" s="112"/>
      <c r="N8" s="23"/>
    </row>
    <row r="9" spans="1:14" ht="26.4" customHeight="1" x14ac:dyDescent="0.25">
      <c r="A9" s="42"/>
      <c r="B9" s="112" t="s">
        <v>668</v>
      </c>
      <c r="C9" s="112"/>
      <c r="D9" s="112"/>
      <c r="E9" s="112"/>
      <c r="F9" s="112"/>
      <c r="G9" s="112"/>
      <c r="H9" s="112"/>
      <c r="I9" s="112"/>
      <c r="J9" s="112"/>
      <c r="K9" s="112"/>
      <c r="L9" s="112"/>
      <c r="M9" s="112"/>
      <c r="N9" s="23"/>
    </row>
    <row r="10" spans="1:14" ht="26.4" customHeight="1" x14ac:dyDescent="0.25">
      <c r="A10" s="42">
        <v>5</v>
      </c>
      <c r="B10" s="112" t="s">
        <v>820</v>
      </c>
      <c r="C10" s="112"/>
      <c r="D10" s="112"/>
      <c r="E10" s="112"/>
      <c r="F10" s="112"/>
      <c r="G10" s="112"/>
      <c r="H10" s="112"/>
      <c r="I10" s="112"/>
      <c r="J10" s="112"/>
      <c r="K10" s="112"/>
      <c r="L10" s="112"/>
      <c r="M10" s="112"/>
      <c r="N10" s="23"/>
    </row>
    <row r="11" spans="1:14" ht="25.8" customHeight="1" x14ac:dyDescent="0.25">
      <c r="A11" s="42"/>
      <c r="B11" s="114" t="s">
        <v>667</v>
      </c>
      <c r="C11" s="115"/>
      <c r="D11" s="115"/>
      <c r="E11" s="115"/>
      <c r="F11" s="115"/>
      <c r="G11" s="115"/>
      <c r="H11" s="115"/>
      <c r="I11" s="115"/>
      <c r="J11" s="115"/>
      <c r="K11" s="115"/>
      <c r="L11" s="115"/>
      <c r="M11" s="115"/>
      <c r="N11" s="23"/>
    </row>
    <row r="12" spans="1:14" ht="15.6" x14ac:dyDescent="0.25">
      <c r="B12" s="113"/>
      <c r="C12" s="113"/>
      <c r="D12" s="113"/>
      <c r="E12" s="113"/>
      <c r="F12" s="113"/>
      <c r="G12" s="113"/>
      <c r="H12" s="113"/>
      <c r="I12" s="113"/>
      <c r="J12" s="113"/>
      <c r="K12" s="113"/>
      <c r="L12" s="113"/>
      <c r="M12" s="113"/>
      <c r="N12" s="23"/>
    </row>
    <row r="13" spans="1:14" x14ac:dyDescent="0.25">
      <c r="A13" s="42"/>
      <c r="B13" s="43"/>
      <c r="C13" s="43"/>
      <c r="D13" s="43"/>
      <c r="E13" s="43"/>
      <c r="F13" s="43"/>
      <c r="G13" s="43"/>
      <c r="H13" s="43"/>
      <c r="I13" s="43"/>
      <c r="J13" s="43"/>
      <c r="K13" s="43"/>
      <c r="L13" s="43"/>
      <c r="M13" s="43"/>
      <c r="N13" s="23"/>
    </row>
    <row r="14" spans="1:14" ht="15.6" x14ac:dyDescent="0.25">
      <c r="A14" s="42"/>
      <c r="B14" s="44" t="s">
        <v>657</v>
      </c>
      <c r="C14" s="45"/>
      <c r="D14" s="45"/>
      <c r="E14" s="46"/>
      <c r="F14" s="46"/>
      <c r="G14" s="46"/>
      <c r="H14" s="46"/>
      <c r="I14" s="46"/>
      <c r="J14" s="46"/>
      <c r="K14" s="46"/>
      <c r="L14" s="46"/>
      <c r="M14" s="46"/>
      <c r="N14" s="23"/>
    </row>
    <row r="15" spans="1:14" x14ac:dyDescent="0.25">
      <c r="A15" s="42"/>
      <c r="B15" s="43"/>
      <c r="C15" s="43"/>
      <c r="D15" s="43"/>
      <c r="E15" s="43"/>
      <c r="F15" s="43"/>
      <c r="G15" s="43"/>
      <c r="H15" s="43"/>
      <c r="I15" s="43"/>
      <c r="J15" s="43"/>
      <c r="K15" s="43"/>
      <c r="L15" s="43"/>
      <c r="M15" s="43"/>
      <c r="N15" s="23"/>
    </row>
    <row r="16" spans="1:14" ht="14.4" customHeight="1" x14ac:dyDescent="0.25">
      <c r="A16" s="42">
        <v>6</v>
      </c>
      <c r="B16" s="76" t="s">
        <v>674</v>
      </c>
      <c r="C16" s="48"/>
      <c r="D16" s="48"/>
      <c r="E16" s="48"/>
      <c r="F16" s="48"/>
      <c r="G16" s="48"/>
      <c r="H16" s="48"/>
      <c r="I16" s="48"/>
      <c r="J16" s="48"/>
      <c r="K16" s="48"/>
      <c r="L16" s="48"/>
      <c r="M16" s="48"/>
      <c r="N16" s="23"/>
    </row>
    <row r="17" spans="1:14" ht="14.4" customHeight="1" x14ac:dyDescent="0.25">
      <c r="A17" s="42">
        <v>7</v>
      </c>
      <c r="B17" s="76" t="s">
        <v>658</v>
      </c>
      <c r="C17" s="48"/>
      <c r="D17" s="48"/>
      <c r="E17" s="48"/>
      <c r="F17" s="48"/>
      <c r="G17" s="48"/>
      <c r="H17" s="48"/>
      <c r="I17" s="48"/>
      <c r="J17" s="48"/>
      <c r="K17" s="48"/>
      <c r="L17" s="48"/>
      <c r="M17" s="48"/>
      <c r="N17" s="23"/>
    </row>
    <row r="18" spans="1:14" x14ac:dyDescent="0.25">
      <c r="A18" s="42"/>
      <c r="B18" s="43"/>
      <c r="C18" s="43"/>
      <c r="D18" s="43"/>
      <c r="E18" s="43"/>
      <c r="F18" s="43"/>
      <c r="G18" s="43"/>
      <c r="H18" s="43"/>
      <c r="I18" s="43"/>
      <c r="J18" s="43"/>
      <c r="K18" s="43"/>
      <c r="L18" s="43"/>
      <c r="M18" s="43"/>
      <c r="N18" s="23"/>
    </row>
    <row r="19" spans="1:14" x14ac:dyDescent="0.25">
      <c r="A19" s="42">
        <v>8</v>
      </c>
      <c r="B19" s="47" t="s">
        <v>662</v>
      </c>
      <c r="C19" s="43"/>
      <c r="D19" s="43"/>
      <c r="E19" s="43"/>
      <c r="F19" s="43"/>
      <c r="G19" s="43"/>
      <c r="H19" s="43"/>
      <c r="I19" s="43"/>
      <c r="J19" s="43"/>
      <c r="K19" s="43"/>
      <c r="L19" s="43"/>
      <c r="M19" s="43"/>
      <c r="N19" s="23"/>
    </row>
    <row r="20" spans="1:14" x14ac:dyDescent="0.25">
      <c r="A20" s="42"/>
      <c r="B20" s="43"/>
      <c r="C20" s="77" t="s">
        <v>675</v>
      </c>
      <c r="D20" s="47"/>
      <c r="E20" s="47" t="s">
        <v>659</v>
      </c>
      <c r="F20" s="43"/>
      <c r="G20" s="43"/>
      <c r="H20" s="43"/>
      <c r="I20" s="43"/>
      <c r="J20" s="43"/>
      <c r="K20" s="43"/>
      <c r="L20" s="43"/>
      <c r="M20" s="43"/>
      <c r="N20" s="23"/>
    </row>
    <row r="21" spans="1:14" x14ac:dyDescent="0.25">
      <c r="A21" s="42"/>
      <c r="B21" s="43"/>
      <c r="C21" s="78" t="s">
        <v>676</v>
      </c>
      <c r="D21" s="47"/>
      <c r="E21" s="47" t="s">
        <v>660</v>
      </c>
      <c r="F21" s="43"/>
      <c r="G21" s="43"/>
      <c r="H21" s="43"/>
      <c r="I21" s="43"/>
      <c r="J21" s="43"/>
      <c r="K21" s="43"/>
      <c r="L21" s="43"/>
      <c r="M21" s="43"/>
      <c r="N21" s="23"/>
    </row>
    <row r="22" spans="1:14" x14ac:dyDescent="0.25">
      <c r="A22" s="42"/>
      <c r="B22" s="43"/>
      <c r="C22" s="120"/>
      <c r="D22" s="121"/>
      <c r="E22" s="76" t="s">
        <v>670</v>
      </c>
      <c r="F22" s="43"/>
      <c r="G22" s="43"/>
      <c r="H22" s="43"/>
      <c r="I22" s="43"/>
      <c r="J22" s="43"/>
      <c r="K22" s="43"/>
      <c r="L22" s="43"/>
      <c r="M22" s="43"/>
      <c r="N22" s="23"/>
    </row>
    <row r="23" spans="1:14" x14ac:dyDescent="0.25">
      <c r="A23" s="42"/>
      <c r="B23" s="43"/>
      <c r="C23" s="122"/>
      <c r="D23" s="123"/>
      <c r="E23" s="76" t="s">
        <v>661</v>
      </c>
      <c r="F23" s="43"/>
      <c r="G23" s="43"/>
      <c r="H23" s="43"/>
      <c r="I23" s="43"/>
      <c r="J23" s="43"/>
      <c r="K23" s="43"/>
      <c r="L23" s="43"/>
      <c r="M23" s="43"/>
      <c r="N23" s="23"/>
    </row>
    <row r="24" spans="1:14" x14ac:dyDescent="0.25">
      <c r="A24" s="42"/>
      <c r="B24" s="43"/>
      <c r="C24" s="43"/>
      <c r="D24" s="43"/>
      <c r="E24" s="43"/>
      <c r="F24" s="43"/>
      <c r="G24" s="43"/>
      <c r="H24" s="43"/>
      <c r="I24" s="43"/>
      <c r="J24" s="43"/>
      <c r="K24" s="43"/>
      <c r="L24" s="43"/>
      <c r="M24" s="43"/>
      <c r="N24" s="23"/>
    </row>
    <row r="25" spans="1:14" x14ac:dyDescent="0.25">
      <c r="A25" s="42"/>
      <c r="B25" s="116"/>
      <c r="C25" s="116"/>
      <c r="D25" s="116"/>
      <c r="E25" s="116"/>
      <c r="F25" s="116"/>
      <c r="G25" s="116"/>
      <c r="H25" s="116"/>
      <c r="I25" s="116"/>
      <c r="J25" s="116"/>
      <c r="K25" s="116"/>
      <c r="L25" s="116"/>
      <c r="M25" s="116"/>
      <c r="N25" s="23"/>
    </row>
    <row r="26" spans="1:14" ht="26.4" customHeight="1" x14ac:dyDescent="0.25">
      <c r="A26" s="42">
        <v>9</v>
      </c>
      <c r="B26" s="112" t="s">
        <v>663</v>
      </c>
      <c r="C26" s="112"/>
      <c r="D26" s="112"/>
      <c r="E26" s="112"/>
      <c r="F26" s="112"/>
      <c r="G26" s="112"/>
      <c r="H26" s="112"/>
      <c r="I26" s="112"/>
      <c r="J26" s="112"/>
      <c r="K26" s="112"/>
      <c r="L26" s="112"/>
      <c r="M26" s="112"/>
      <c r="N26" s="23"/>
    </row>
    <row r="27" spans="1:14" ht="26.4" customHeight="1" x14ac:dyDescent="0.25">
      <c r="A27" s="42">
        <v>10</v>
      </c>
      <c r="B27" s="112" t="s">
        <v>664</v>
      </c>
      <c r="C27" s="117"/>
      <c r="D27" s="117"/>
      <c r="E27" s="117"/>
      <c r="F27" s="117"/>
      <c r="G27" s="117"/>
      <c r="H27" s="117"/>
      <c r="I27" s="117"/>
      <c r="J27" s="117"/>
      <c r="K27" s="117"/>
      <c r="L27" s="117"/>
      <c r="M27" s="117"/>
      <c r="N27" s="23"/>
    </row>
    <row r="28" spans="1:14" x14ac:dyDescent="0.25">
      <c r="A28" s="42"/>
      <c r="B28" s="43"/>
      <c r="C28" s="43"/>
      <c r="D28" s="43"/>
      <c r="E28" s="43"/>
      <c r="F28" s="43"/>
      <c r="G28" s="43"/>
      <c r="H28" s="43"/>
      <c r="I28" s="43"/>
      <c r="J28" s="43"/>
      <c r="K28" s="43"/>
      <c r="L28" s="43"/>
      <c r="M28" s="43"/>
      <c r="N28" s="23"/>
    </row>
    <row r="29" spans="1:14" x14ac:dyDescent="0.25">
      <c r="A29" s="42"/>
      <c r="B29" s="118"/>
      <c r="C29" s="119"/>
      <c r="D29" s="119"/>
      <c r="E29" s="119"/>
      <c r="F29" s="119"/>
      <c r="G29" s="119"/>
      <c r="H29" s="119"/>
      <c r="I29" s="119"/>
      <c r="J29" s="119"/>
      <c r="K29" s="119"/>
      <c r="L29" s="119"/>
      <c r="M29" s="119"/>
      <c r="N29" s="23"/>
    </row>
    <row r="30" spans="1:14" x14ac:dyDescent="0.25">
      <c r="A30" s="23"/>
      <c r="B30" s="23"/>
      <c r="C30" s="23"/>
      <c r="D30" s="23"/>
      <c r="E30" s="23"/>
      <c r="F30" s="23"/>
      <c r="G30" s="23"/>
      <c r="H30" s="23"/>
      <c r="I30" s="23"/>
      <c r="J30" s="23"/>
      <c r="K30" s="23"/>
      <c r="L30" s="23"/>
      <c r="M30" s="23"/>
      <c r="N30" s="23"/>
    </row>
    <row r="31" spans="1:14" x14ac:dyDescent="0.25">
      <c r="A31" s="23"/>
      <c r="B31" s="23"/>
      <c r="C31" s="23"/>
      <c r="D31" s="23"/>
      <c r="E31" s="23"/>
      <c r="F31" s="23"/>
      <c r="G31" s="23"/>
      <c r="H31" s="23"/>
      <c r="I31" s="23"/>
      <c r="J31" s="23"/>
      <c r="K31" s="23"/>
      <c r="L31" s="23"/>
      <c r="M31" s="23"/>
      <c r="N31" s="23"/>
    </row>
  </sheetData>
  <mergeCells count="15">
    <mergeCell ref="B25:M25"/>
    <mergeCell ref="B26:M26"/>
    <mergeCell ref="B27:M27"/>
    <mergeCell ref="B29:M29"/>
    <mergeCell ref="C22:D22"/>
    <mergeCell ref="C23:D23"/>
    <mergeCell ref="B4:M4"/>
    <mergeCell ref="B5:M5"/>
    <mergeCell ref="B6:M6"/>
    <mergeCell ref="B7:M7"/>
    <mergeCell ref="B12:M12"/>
    <mergeCell ref="B11:M11"/>
    <mergeCell ref="B8:M8"/>
    <mergeCell ref="B9:M9"/>
    <mergeCell ref="B10:M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17E4-484E-492F-B45C-A8CC2335D973}">
  <sheetPr codeName="Feuil4">
    <tabColor theme="9"/>
  </sheetPr>
  <dimension ref="B1:P32"/>
  <sheetViews>
    <sheetView tabSelected="1" zoomScale="85" zoomScaleNormal="85" workbookViewId="0">
      <selection activeCell="J21" sqref="J21"/>
    </sheetView>
  </sheetViews>
  <sheetFormatPr baseColWidth="10" defaultRowHeight="14.4" x14ac:dyDescent="0.3"/>
  <cols>
    <col min="1" max="1" width="2.88671875" style="51" customWidth="1"/>
    <col min="2" max="2" width="12.21875" style="51" customWidth="1"/>
    <col min="3" max="3" width="24.5546875" style="51" customWidth="1"/>
    <col min="4" max="4" width="19.109375" style="51" customWidth="1"/>
    <col min="5" max="8" width="22.77734375" style="51" customWidth="1"/>
    <col min="9" max="9" width="11.5546875" style="51"/>
    <col min="10" max="10" width="27.88671875" style="51" customWidth="1"/>
    <col min="11" max="11" width="11.5546875" style="51"/>
    <col min="12" max="12" width="44.88671875" style="51" customWidth="1"/>
    <col min="13" max="16384" width="11.5546875" style="51"/>
  </cols>
  <sheetData>
    <row r="1" spans="2:16" ht="15" thickBot="1" x14ac:dyDescent="0.35">
      <c r="C1" s="61" t="s">
        <v>821</v>
      </c>
      <c r="P1" s="52"/>
    </row>
    <row r="2" spans="2:16" ht="43.2" x14ac:dyDescent="0.3">
      <c r="B2" s="53" t="s">
        <v>565</v>
      </c>
      <c r="C2" s="54" t="s">
        <v>672</v>
      </c>
      <c r="D2" s="54" t="s">
        <v>673</v>
      </c>
      <c r="E2" s="55" t="s">
        <v>566</v>
      </c>
      <c r="F2" s="55" t="s">
        <v>644</v>
      </c>
      <c r="G2" s="55" t="s">
        <v>824</v>
      </c>
      <c r="H2" s="55" t="s">
        <v>823</v>
      </c>
      <c r="J2" s="56"/>
      <c r="K2" s="56"/>
    </row>
    <row r="3" spans="2:16" x14ac:dyDescent="0.3">
      <c r="B3" s="57">
        <v>1</v>
      </c>
      <c r="C3" s="58" t="s">
        <v>2</v>
      </c>
      <c r="D3" s="58">
        <v>80</v>
      </c>
      <c r="E3" s="71">
        <f>IFERROR(VLOOKUP(C3, '1_Paramètres'!$A:$J, 7, FALSE)*D3, 0)</f>
        <v>90.48</v>
      </c>
      <c r="F3" s="71">
        <f>MAX(0,E3-$K$6*IFERROR(VLOOKUP(C3, '1_Paramètres'!$A:$J, 10, FALSE)*D3, 0))</f>
        <v>36.426000000000009</v>
      </c>
      <c r="G3" s="129">
        <f>F3*$K$5</f>
        <v>2914.0800000000008</v>
      </c>
      <c r="H3" s="130">
        <f>IF(D3&lt;&gt;0,G3/D3,"")</f>
        <v>36.426000000000009</v>
      </c>
      <c r="J3" s="59" t="s">
        <v>645</v>
      </c>
      <c r="K3" s="60">
        <v>2026</v>
      </c>
      <c r="L3" s="61" t="s">
        <v>671</v>
      </c>
    </row>
    <row r="4" spans="2:16" x14ac:dyDescent="0.3">
      <c r="B4" s="57">
        <v>2</v>
      </c>
      <c r="C4" s="58" t="s">
        <v>5</v>
      </c>
      <c r="D4" s="58">
        <v>20</v>
      </c>
      <c r="E4" s="71">
        <f>IFERROR(VLOOKUP(C4, '1_Paramètres'!$A:$J, 7, FALSE)*D4, 0)</f>
        <v>49.399999999999991</v>
      </c>
      <c r="F4" s="71">
        <f>MAX(0,E4-$K$6*IFERROR(VLOOKUP(C4, '1_Paramètres'!$A:$J, 10, FALSE)*D4, 0))</f>
        <v>39.940549999999995</v>
      </c>
      <c r="G4" s="129">
        <f t="shared" ref="G4:G27" si="0">F4*$K$5</f>
        <v>3195.2439999999997</v>
      </c>
      <c r="H4" s="130">
        <f t="shared" ref="H4:H27" si="1">IF(D4&lt;&gt;0,G4/D4,"")</f>
        <v>159.76219999999998</v>
      </c>
    </row>
    <row r="5" spans="2:16" x14ac:dyDescent="0.3">
      <c r="B5" s="57">
        <v>3</v>
      </c>
      <c r="C5" s="58" t="s">
        <v>153</v>
      </c>
      <c r="D5" s="58">
        <v>50</v>
      </c>
      <c r="E5" s="71">
        <f>IFERROR(VLOOKUP(C5, '1_Paramètres'!$A:$J, 7, FALSE)*D5, 0)</f>
        <v>172.25</v>
      </c>
      <c r="F5" s="71">
        <f>MAX(0,E5-$K$6*IFERROR(VLOOKUP(C5, '1_Paramètres'!$A:$J, 10, FALSE)*D5, 0))</f>
        <v>67.606174999999993</v>
      </c>
      <c r="G5" s="129">
        <f t="shared" si="0"/>
        <v>5408.4939999999997</v>
      </c>
      <c r="H5" s="130">
        <f t="shared" si="1"/>
        <v>108.16987999999999</v>
      </c>
      <c r="J5" s="72" t="s">
        <v>649</v>
      </c>
      <c r="K5" s="73">
        <f>HLOOKUP($K$3,'1ter_Allocation gratuite'!$B$1:$M$3,2,FALSE)</f>
        <v>80</v>
      </c>
    </row>
    <row r="6" spans="2:16" ht="15" customHeight="1" x14ac:dyDescent="0.3">
      <c r="B6" s="57">
        <v>4</v>
      </c>
      <c r="C6" s="58" t="s">
        <v>8</v>
      </c>
      <c r="D6" s="58">
        <v>1000</v>
      </c>
      <c r="E6" s="71">
        <f>IFERROR(VLOOKUP(C6, '1_Paramètres'!$A:$J, 7, FALSE)*D6, 0)</f>
        <v>3666.0000000000005</v>
      </c>
      <c r="F6" s="71">
        <f>MAX(0,E6-$K$6*IFERROR(VLOOKUP(C6, '1_Paramètres'!$A:$J, 10, FALSE)*D6, 0))</f>
        <v>2135.2500000000005</v>
      </c>
      <c r="G6" s="129">
        <f t="shared" si="0"/>
        <v>170820.00000000003</v>
      </c>
      <c r="H6" s="130">
        <f t="shared" si="1"/>
        <v>170.82000000000002</v>
      </c>
      <c r="J6" s="72" t="s">
        <v>648</v>
      </c>
      <c r="K6" s="74">
        <f>HLOOKUP($K$3,'1ter_Allocation gratuite'!$B$1:$M$3,3,FALSE)</f>
        <v>0.97499999999999998</v>
      </c>
    </row>
    <row r="7" spans="2:16" ht="15" customHeight="1" x14ac:dyDescent="0.3">
      <c r="B7" s="57">
        <v>5</v>
      </c>
      <c r="C7" s="58"/>
      <c r="D7" s="58"/>
      <c r="E7" s="71">
        <f>IFERROR(VLOOKUP(C7, '1_Paramètres'!$A:$J, 7, FALSE)*D7, 0)</f>
        <v>0</v>
      </c>
      <c r="F7" s="71">
        <f>MAX(0,E7-$K$6*IFERROR(VLOOKUP(C7, '1_Paramètres'!$A:$J, 10, FALSE)*D7, 0))</f>
        <v>0</v>
      </c>
      <c r="G7" s="129">
        <f t="shared" si="0"/>
        <v>0</v>
      </c>
      <c r="H7" s="71" t="str">
        <f t="shared" si="1"/>
        <v/>
      </c>
    </row>
    <row r="8" spans="2:16" ht="15" customHeight="1" x14ac:dyDescent="0.3">
      <c r="B8" s="57">
        <v>6</v>
      </c>
      <c r="C8" s="58"/>
      <c r="D8" s="62"/>
      <c r="E8" s="71">
        <f>IFERROR(VLOOKUP(C8, '1_Paramètres'!$A:$J, 7, FALSE)*D8, 0)</f>
        <v>0</v>
      </c>
      <c r="F8" s="71">
        <f>MAX(0,E8-$K$6*IFERROR(VLOOKUP(C8, '1_Paramètres'!$A:$J, 10, FALSE)*D8, 0))</f>
        <v>0</v>
      </c>
      <c r="G8" s="129">
        <f t="shared" si="0"/>
        <v>0</v>
      </c>
      <c r="H8" s="71" t="str">
        <f t="shared" si="1"/>
        <v/>
      </c>
      <c r="J8" s="63"/>
      <c r="K8" s="56"/>
    </row>
    <row r="9" spans="2:16" ht="15" customHeight="1" x14ac:dyDescent="0.3">
      <c r="B9" s="57">
        <v>7</v>
      </c>
      <c r="C9" s="58"/>
      <c r="D9" s="62"/>
      <c r="E9" s="71">
        <f>IFERROR(VLOOKUP(C9, '1_Paramètres'!$A:$J, 7, FALSE)*D9, 0)</f>
        <v>0</v>
      </c>
      <c r="F9" s="71">
        <f>MAX(0,E9-$K$6*IFERROR(VLOOKUP(C9, '1_Paramètres'!$A:$J, 10, FALSE)*D9, 0))</f>
        <v>0</v>
      </c>
      <c r="G9" s="129">
        <f t="shared" si="0"/>
        <v>0</v>
      </c>
      <c r="H9" s="71" t="str">
        <f t="shared" si="1"/>
        <v/>
      </c>
      <c r="J9" s="56"/>
      <c r="K9" s="56"/>
    </row>
    <row r="10" spans="2:16" ht="15" customHeight="1" x14ac:dyDescent="0.3">
      <c r="B10" s="57">
        <v>8</v>
      </c>
      <c r="C10" s="58"/>
      <c r="D10" s="62"/>
      <c r="E10" s="71">
        <f>IFERROR(VLOOKUP(C10, '1_Paramètres'!$A:$J, 7, FALSE)*D10, 0)</f>
        <v>0</v>
      </c>
      <c r="F10" s="71">
        <f>MAX(0,E10-$K$6*IFERROR(VLOOKUP(C10, '1_Paramètres'!$A:$J, 10, FALSE)*D10, 0))</f>
        <v>0</v>
      </c>
      <c r="G10" s="129">
        <f t="shared" si="0"/>
        <v>0</v>
      </c>
      <c r="H10" s="71" t="str">
        <f t="shared" si="1"/>
        <v/>
      </c>
      <c r="J10" s="56"/>
      <c r="K10" s="56"/>
    </row>
    <row r="11" spans="2:16" ht="15" customHeight="1" x14ac:dyDescent="0.3">
      <c r="B11" s="57">
        <v>9</v>
      </c>
      <c r="C11" s="58"/>
      <c r="D11" s="62"/>
      <c r="E11" s="71">
        <f>IFERROR(VLOOKUP(C11, '1_Paramètres'!$A:$J, 7, FALSE)*D11, 0)</f>
        <v>0</v>
      </c>
      <c r="F11" s="71">
        <f>MAX(0,E11-$K$6*IFERROR(VLOOKUP(C11, '1_Paramètres'!$A:$J, 10, FALSE)*D11, 0))</f>
        <v>0</v>
      </c>
      <c r="G11" s="129">
        <f t="shared" si="0"/>
        <v>0</v>
      </c>
      <c r="H11" s="71" t="str">
        <f t="shared" si="1"/>
        <v/>
      </c>
      <c r="J11" s="56"/>
      <c r="K11" s="56"/>
    </row>
    <row r="12" spans="2:16" ht="15" customHeight="1" x14ac:dyDescent="0.3">
      <c r="B12" s="57">
        <v>10</v>
      </c>
      <c r="C12" s="58"/>
      <c r="D12" s="62"/>
      <c r="E12" s="71">
        <f>IFERROR(VLOOKUP(C12, '1_Paramètres'!$A:$J, 7, FALSE)*D12, 0)</f>
        <v>0</v>
      </c>
      <c r="F12" s="71">
        <f>MAX(0,E12-$K$6*IFERROR(VLOOKUP(C12, '1_Paramètres'!$A:$J, 10, FALSE)*D12, 0))</f>
        <v>0</v>
      </c>
      <c r="G12" s="129">
        <f t="shared" si="0"/>
        <v>0</v>
      </c>
      <c r="H12" s="71" t="str">
        <f t="shared" si="1"/>
        <v/>
      </c>
      <c r="J12" s="56"/>
      <c r="K12" s="56"/>
    </row>
    <row r="13" spans="2:16" ht="15" customHeight="1" x14ac:dyDescent="0.3">
      <c r="B13" s="57">
        <v>11</v>
      </c>
      <c r="C13" s="58"/>
      <c r="D13" s="62"/>
      <c r="E13" s="71">
        <f>IFERROR(VLOOKUP(C13, '1_Paramètres'!$A:$J, 7, FALSE)*D13, 0)</f>
        <v>0</v>
      </c>
      <c r="F13" s="71">
        <f>MAX(0,E13-$K$6*IFERROR(VLOOKUP(C13, '1_Paramètres'!$A:$J, 10, FALSE)*D13, 0))</f>
        <v>0</v>
      </c>
      <c r="G13" s="129">
        <f t="shared" si="0"/>
        <v>0</v>
      </c>
      <c r="H13" s="71" t="str">
        <f t="shared" si="1"/>
        <v/>
      </c>
      <c r="J13" s="56"/>
      <c r="K13" s="56"/>
    </row>
    <row r="14" spans="2:16" ht="15" customHeight="1" x14ac:dyDescent="0.3">
      <c r="B14" s="57">
        <v>12</v>
      </c>
      <c r="C14" s="58"/>
      <c r="D14" s="62"/>
      <c r="E14" s="71">
        <f>IFERROR(VLOOKUP(C14, '1_Paramètres'!$A:$J, 7, FALSE)*D14, 0)</f>
        <v>0</v>
      </c>
      <c r="F14" s="71">
        <f>MAX(0,E14-$K$6*IFERROR(VLOOKUP(C14, '1_Paramètres'!$A:$J, 10, FALSE)*D14, 0))</f>
        <v>0</v>
      </c>
      <c r="G14" s="129">
        <f t="shared" si="0"/>
        <v>0</v>
      </c>
      <c r="H14" s="71" t="str">
        <f t="shared" si="1"/>
        <v/>
      </c>
    </row>
    <row r="15" spans="2:16" ht="15" customHeight="1" x14ac:dyDescent="0.3">
      <c r="B15" s="57">
        <v>13</v>
      </c>
      <c r="C15" s="58"/>
      <c r="D15" s="62"/>
      <c r="E15" s="71">
        <f>IFERROR(VLOOKUP(C15, '1_Paramètres'!$A:$J, 7, FALSE)*D15, 0)</f>
        <v>0</v>
      </c>
      <c r="F15" s="71">
        <f>MAX(0,E15-$K$6*IFERROR(VLOOKUP(C15, '1_Paramètres'!$A:$J, 10, FALSE)*D15, 0))</f>
        <v>0</v>
      </c>
      <c r="G15" s="129">
        <f t="shared" si="0"/>
        <v>0</v>
      </c>
      <c r="H15" s="71" t="str">
        <f t="shared" si="1"/>
        <v/>
      </c>
    </row>
    <row r="16" spans="2:16" ht="15" customHeight="1" x14ac:dyDescent="0.3">
      <c r="B16" s="57">
        <v>14</v>
      </c>
      <c r="C16" s="58"/>
      <c r="D16" s="62"/>
      <c r="E16" s="71">
        <f>IFERROR(VLOOKUP(C16, '1_Paramètres'!$A:$J, 7, FALSE)*D16, 0)</f>
        <v>0</v>
      </c>
      <c r="F16" s="71">
        <f>MAX(0,E16-$K$6*IFERROR(VLOOKUP(C16, '1_Paramètres'!$A:$J, 10, FALSE)*D16, 0))</f>
        <v>0</v>
      </c>
      <c r="G16" s="129">
        <f t="shared" si="0"/>
        <v>0</v>
      </c>
      <c r="H16" s="71" t="str">
        <f t="shared" si="1"/>
        <v/>
      </c>
    </row>
    <row r="17" spans="2:11" ht="15" customHeight="1" x14ac:dyDescent="0.3">
      <c r="B17" s="57">
        <v>15</v>
      </c>
      <c r="C17" s="58"/>
      <c r="D17" s="62"/>
      <c r="E17" s="71">
        <f>IFERROR(VLOOKUP(C17, '1_Paramètres'!$A:$J, 7, FALSE)*D17, 0)</f>
        <v>0</v>
      </c>
      <c r="F17" s="71">
        <f>MAX(0,E17-$K$6*IFERROR(VLOOKUP(C17, '1_Paramètres'!$A:$J, 10, FALSE)*D17, 0))</f>
        <v>0</v>
      </c>
      <c r="G17" s="129">
        <f t="shared" si="0"/>
        <v>0</v>
      </c>
      <c r="H17" s="71" t="str">
        <f t="shared" si="1"/>
        <v/>
      </c>
      <c r="J17" s="56"/>
      <c r="K17" s="56"/>
    </row>
    <row r="18" spans="2:11" ht="15" customHeight="1" x14ac:dyDescent="0.3">
      <c r="B18" s="57">
        <v>16</v>
      </c>
      <c r="C18" s="58"/>
      <c r="D18" s="62"/>
      <c r="E18" s="71">
        <f>IFERROR(VLOOKUP(C18, '1_Paramètres'!$A:$J, 7, FALSE)*D18, 0)</f>
        <v>0</v>
      </c>
      <c r="F18" s="71">
        <f>MAX(0,E18-$K$6*IFERROR(VLOOKUP(C18, '1_Paramètres'!$A:$J, 10, FALSE)*D18, 0))</f>
        <v>0</v>
      </c>
      <c r="G18" s="129">
        <f t="shared" si="0"/>
        <v>0</v>
      </c>
      <c r="H18" s="71" t="str">
        <f t="shared" si="1"/>
        <v/>
      </c>
      <c r="J18" s="56"/>
      <c r="K18" s="56"/>
    </row>
    <row r="19" spans="2:11" ht="15" customHeight="1" x14ac:dyDescent="0.3">
      <c r="B19" s="57">
        <v>17</v>
      </c>
      <c r="C19" s="58"/>
      <c r="D19" s="62"/>
      <c r="E19" s="71">
        <f>IFERROR(VLOOKUP(C19, '1_Paramètres'!$A:$J, 7, FALSE)*D19, 0)</f>
        <v>0</v>
      </c>
      <c r="F19" s="71">
        <f>MAX(0,E19-$K$6*IFERROR(VLOOKUP(C19, '1_Paramètres'!$A:$J, 10, FALSE)*D19, 0))</f>
        <v>0</v>
      </c>
      <c r="G19" s="129">
        <f t="shared" si="0"/>
        <v>0</v>
      </c>
      <c r="H19" s="71" t="str">
        <f t="shared" si="1"/>
        <v/>
      </c>
      <c r="J19" s="56"/>
      <c r="K19" s="56"/>
    </row>
    <row r="20" spans="2:11" ht="15" customHeight="1" x14ac:dyDescent="0.3">
      <c r="B20" s="57">
        <v>18</v>
      </c>
      <c r="C20" s="58"/>
      <c r="D20" s="62"/>
      <c r="E20" s="71">
        <f>IFERROR(VLOOKUP(C20, '1_Paramètres'!$A:$J, 7, FALSE)*D20, 0)</f>
        <v>0</v>
      </c>
      <c r="F20" s="71">
        <f>MAX(0,E20-$K$6*IFERROR(VLOOKUP(C20, '1_Paramètres'!$A:$J, 10, FALSE)*D20, 0))</f>
        <v>0</v>
      </c>
      <c r="G20" s="129">
        <f t="shared" si="0"/>
        <v>0</v>
      </c>
      <c r="H20" s="71" t="str">
        <f t="shared" si="1"/>
        <v/>
      </c>
      <c r="J20" s="56"/>
      <c r="K20" s="56"/>
    </row>
    <row r="21" spans="2:11" ht="15" customHeight="1" x14ac:dyDescent="0.3">
      <c r="B21" s="57">
        <v>19</v>
      </c>
      <c r="C21" s="58"/>
      <c r="D21" s="62"/>
      <c r="E21" s="71">
        <f>IFERROR(VLOOKUP(C21, '1_Paramètres'!$A:$J, 7, FALSE)*D21, 0)</f>
        <v>0</v>
      </c>
      <c r="F21" s="71">
        <f>MAX(0,E21-$K$6*IFERROR(VLOOKUP(C21, '1_Paramètres'!$A:$J, 10, FALSE)*D21, 0))</f>
        <v>0</v>
      </c>
      <c r="G21" s="129">
        <f t="shared" si="0"/>
        <v>0</v>
      </c>
      <c r="H21" s="71" t="str">
        <f t="shared" si="1"/>
        <v/>
      </c>
      <c r="J21" s="56"/>
      <c r="K21" s="56"/>
    </row>
    <row r="22" spans="2:11" ht="15" customHeight="1" x14ac:dyDescent="0.3">
      <c r="B22" s="57">
        <v>20</v>
      </c>
      <c r="C22" s="58"/>
      <c r="D22" s="62"/>
      <c r="E22" s="71">
        <f>IFERROR(VLOOKUP(C22, '1_Paramètres'!$A:$J, 7, FALSE)*D22, 0)</f>
        <v>0</v>
      </c>
      <c r="F22" s="71">
        <f>MAX(0,E22-$K$6*IFERROR(VLOOKUP(C22, '1_Paramètres'!$A:$J, 10, FALSE)*D22, 0))</f>
        <v>0</v>
      </c>
      <c r="G22" s="129">
        <f t="shared" si="0"/>
        <v>0</v>
      </c>
      <c r="H22" s="71" t="str">
        <f t="shared" si="1"/>
        <v/>
      </c>
      <c r="J22" s="56"/>
      <c r="K22" s="56"/>
    </row>
    <row r="23" spans="2:11" ht="15" customHeight="1" x14ac:dyDescent="0.3">
      <c r="B23" s="57">
        <v>21</v>
      </c>
      <c r="C23" s="58"/>
      <c r="D23" s="62"/>
      <c r="E23" s="71">
        <f>IFERROR(VLOOKUP(C23, '1_Paramètres'!$A:$J, 7, FALSE)*D23, 0)</f>
        <v>0</v>
      </c>
      <c r="F23" s="71">
        <f>MAX(0,E23-$K$6*IFERROR(VLOOKUP(C23, '1_Paramètres'!$A:$J, 10, FALSE)*D23, 0))</f>
        <v>0</v>
      </c>
      <c r="G23" s="129">
        <f t="shared" si="0"/>
        <v>0</v>
      </c>
      <c r="H23" s="71" t="str">
        <f t="shared" si="1"/>
        <v/>
      </c>
      <c r="J23" s="56"/>
      <c r="K23" s="56"/>
    </row>
    <row r="24" spans="2:11" ht="15" customHeight="1" x14ac:dyDescent="0.3">
      <c r="B24" s="57">
        <v>22</v>
      </c>
      <c r="C24" s="58"/>
      <c r="D24" s="62"/>
      <c r="E24" s="71">
        <f>IFERROR(VLOOKUP(C24, '1_Paramètres'!$A:$J, 7, FALSE)*D24, 0)</f>
        <v>0</v>
      </c>
      <c r="F24" s="71">
        <f>MAX(0,E24-$K$6*IFERROR(VLOOKUP(C24, '1_Paramètres'!$A:$J, 10, FALSE)*D24, 0))</f>
        <v>0</v>
      </c>
      <c r="G24" s="129">
        <f t="shared" si="0"/>
        <v>0</v>
      </c>
      <c r="H24" s="71" t="str">
        <f t="shared" si="1"/>
        <v/>
      </c>
      <c r="J24" s="56"/>
      <c r="K24" s="56"/>
    </row>
    <row r="25" spans="2:11" ht="15" customHeight="1" x14ac:dyDescent="0.3">
      <c r="B25" s="57">
        <v>23</v>
      </c>
      <c r="C25" s="58"/>
      <c r="D25" s="62"/>
      <c r="E25" s="71">
        <f>IFERROR(VLOOKUP(C25, '1_Paramètres'!$A:$J, 7, FALSE)*D25, 0)</f>
        <v>0</v>
      </c>
      <c r="F25" s="71">
        <f>MAX(0,E25-$K$6*IFERROR(VLOOKUP(C25, '1_Paramètres'!$A:$J, 10, FALSE)*D25, 0))</f>
        <v>0</v>
      </c>
      <c r="G25" s="129">
        <f t="shared" si="0"/>
        <v>0</v>
      </c>
      <c r="H25" s="71" t="str">
        <f t="shared" si="1"/>
        <v/>
      </c>
    </row>
    <row r="26" spans="2:11" x14ac:dyDescent="0.3">
      <c r="B26" s="57">
        <v>24</v>
      </c>
      <c r="C26" s="58"/>
      <c r="D26" s="62"/>
      <c r="E26" s="71">
        <f>IFERROR(VLOOKUP(C26, '1_Paramètres'!$A:$J, 7, FALSE)*D26, 0)</f>
        <v>0</v>
      </c>
      <c r="F26" s="71">
        <f>MAX(0,E26-$K$6*IFERROR(VLOOKUP(C26, '1_Paramètres'!$A:$J, 10, FALSE)*D26, 0))</f>
        <v>0</v>
      </c>
      <c r="G26" s="129">
        <f t="shared" si="0"/>
        <v>0</v>
      </c>
      <c r="H26" s="71" t="str">
        <f t="shared" si="1"/>
        <v/>
      </c>
    </row>
    <row r="27" spans="2:11" ht="15" thickBot="1" x14ac:dyDescent="0.35">
      <c r="B27" s="64">
        <v>25</v>
      </c>
      <c r="C27" s="65"/>
      <c r="D27" s="66"/>
      <c r="E27" s="71">
        <f>IFERROR(VLOOKUP(C27, '1_Paramètres'!$A:$J, 7, FALSE)*D27, 0)</f>
        <v>0</v>
      </c>
      <c r="F27" s="71">
        <f>MAX(0,E27-$K$6*IFERROR(VLOOKUP(C27, '1_Paramètres'!$A:$J, 10, FALSE)*D27, 0))</f>
        <v>0</v>
      </c>
      <c r="G27" s="129">
        <f t="shared" si="0"/>
        <v>0</v>
      </c>
      <c r="H27" s="71" t="str">
        <f t="shared" si="1"/>
        <v/>
      </c>
    </row>
    <row r="28" spans="2:11" ht="15" thickBot="1" x14ac:dyDescent="0.35"/>
    <row r="29" spans="2:11" ht="43.8" thickBot="1" x14ac:dyDescent="0.35">
      <c r="C29" s="127"/>
      <c r="D29" s="132" t="s">
        <v>673</v>
      </c>
      <c r="E29" s="135" t="s">
        <v>826</v>
      </c>
      <c r="F29" s="135" t="s">
        <v>825</v>
      </c>
      <c r="G29" s="136" t="s">
        <v>824</v>
      </c>
      <c r="H29" s="128"/>
    </row>
    <row r="30" spans="2:11" ht="15" thickBot="1" x14ac:dyDescent="0.35">
      <c r="C30" s="131" t="s">
        <v>822</v>
      </c>
      <c r="D30" s="137">
        <f>SUM(D3:D27)</f>
        <v>1150</v>
      </c>
      <c r="E30" s="133">
        <f>SUM(E3:E27)</f>
        <v>3978.1300000000006</v>
      </c>
      <c r="F30" s="133">
        <f>SUM(F3:F27)</f>
        <v>2279.2227250000005</v>
      </c>
      <c r="G30" s="134">
        <f>SUM(G3:G27)</f>
        <v>182337.81800000003</v>
      </c>
      <c r="H30" s="68"/>
    </row>
    <row r="31" spans="2:11" x14ac:dyDescent="0.3">
      <c r="D31" s="67"/>
      <c r="E31" s="69"/>
      <c r="F31" s="69"/>
      <c r="G31" s="69"/>
      <c r="H31" s="69"/>
    </row>
    <row r="32" spans="2:11" x14ac:dyDescent="0.3">
      <c r="E32" s="70"/>
      <c r="F32" s="70"/>
      <c r="G32" s="70"/>
      <c r="H32" s="70"/>
    </row>
  </sheetData>
  <sheetProtection sheet="1" objects="1" scenarios="1"/>
  <protectedRanges>
    <protectedRange sqref="K3" name="Année"/>
    <protectedRange sqref="C3:D27" name="Input"/>
  </protectedRanges>
  <phoneticPr fontId="6"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47C5ACA-BA82-4C25-A237-C6B92E8A562F}">
          <x14:formula1>
            <xm:f>'1_Paramètres'!$A$3:$A$570</xm:f>
          </x14:formula1>
          <xm:sqref>C3:C27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12CFF-CE3C-4DF7-8865-C8B612E28370}">
  <sheetPr codeName="Feuil2"/>
  <dimension ref="A1:J570"/>
  <sheetViews>
    <sheetView zoomScale="85" zoomScaleNormal="85" workbookViewId="0">
      <selection activeCell="L9" sqref="L9"/>
    </sheetView>
  </sheetViews>
  <sheetFormatPr baseColWidth="10" defaultRowHeight="14.4" x14ac:dyDescent="0.3"/>
  <cols>
    <col min="1" max="1" width="21.88671875" style="2" customWidth="1"/>
    <col min="2" max="2" width="38.109375" style="87" customWidth="1"/>
    <col min="3" max="3" width="18.109375" style="2" customWidth="1"/>
    <col min="4" max="4" width="20.109375" style="2" customWidth="1"/>
    <col min="5" max="5" width="23.6640625" style="50" customWidth="1"/>
    <col min="6" max="6" width="14.5546875" style="2" customWidth="1"/>
    <col min="7" max="7" width="21.6640625" style="2" customWidth="1"/>
    <col min="8" max="8" width="18.5546875" style="2" customWidth="1"/>
    <col min="9" max="9" width="18.5546875" style="85" customWidth="1"/>
    <col min="10" max="10" width="23.33203125" style="2" customWidth="1"/>
  </cols>
  <sheetData>
    <row r="1" spans="1:10" ht="57.6" x14ac:dyDescent="0.3">
      <c r="A1" s="3" t="s">
        <v>561</v>
      </c>
      <c r="B1" s="3" t="s">
        <v>1</v>
      </c>
      <c r="C1" s="1" t="s">
        <v>562</v>
      </c>
      <c r="D1" s="1" t="s">
        <v>563</v>
      </c>
      <c r="E1" s="1" t="s">
        <v>564</v>
      </c>
      <c r="F1" s="1" t="s">
        <v>678</v>
      </c>
      <c r="G1" s="1" t="s">
        <v>573</v>
      </c>
      <c r="H1" s="3" t="s">
        <v>567</v>
      </c>
      <c r="I1" s="82" t="s">
        <v>680</v>
      </c>
      <c r="J1" s="3" t="s">
        <v>643</v>
      </c>
    </row>
    <row r="2" spans="1:10" s="80" customFormat="1" ht="21.6" customHeight="1" x14ac:dyDescent="0.2">
      <c r="A2" s="81"/>
      <c r="B2" s="83"/>
      <c r="C2" s="124" t="s">
        <v>677</v>
      </c>
      <c r="D2" s="125"/>
      <c r="E2" s="126"/>
      <c r="F2" s="79"/>
      <c r="G2" s="79" t="s">
        <v>679</v>
      </c>
      <c r="H2" s="81"/>
      <c r="I2" s="89"/>
      <c r="J2" s="81"/>
    </row>
    <row r="3" spans="1:10" x14ac:dyDescent="0.3">
      <c r="A3" s="99">
        <v>25070080</v>
      </c>
      <c r="B3" s="86" t="s">
        <v>681</v>
      </c>
      <c r="C3" s="6">
        <v>0.23</v>
      </c>
      <c r="D3" s="6">
        <v>0.08</v>
      </c>
      <c r="E3" s="49">
        <f>C3+D3</f>
        <v>0.31</v>
      </c>
      <c r="F3" s="10" t="b">
        <v>1</v>
      </c>
      <c r="G3" s="6">
        <f>IF(F3,C3+D3,C3)*1.3</f>
        <v>0.40300000000000002</v>
      </c>
      <c r="H3" s="5" t="s">
        <v>568</v>
      </c>
      <c r="I3" s="84" t="s">
        <v>681</v>
      </c>
      <c r="J3" s="10">
        <f>VLOOKUP(I3,'1bis_Benchmarks CBAM'!$A$2:$B$20,2,FALSE)</f>
        <v>0</v>
      </c>
    </row>
    <row r="4" spans="1:10" x14ac:dyDescent="0.3">
      <c r="A4" s="99" t="s">
        <v>2</v>
      </c>
      <c r="B4" s="86" t="s">
        <v>682</v>
      </c>
      <c r="C4" s="6">
        <v>0.83</v>
      </c>
      <c r="D4" s="6">
        <v>0.04</v>
      </c>
      <c r="E4" s="49">
        <f t="shared" ref="E4:E67" si="0">C4+D4</f>
        <v>0.87</v>
      </c>
      <c r="F4" s="10" t="b">
        <v>1</v>
      </c>
      <c r="G4" s="6">
        <f t="shared" ref="G4:G67" si="1">IF(F4,C4+D4,C4)*1.3</f>
        <v>1.131</v>
      </c>
      <c r="H4" s="5" t="s">
        <v>568</v>
      </c>
      <c r="I4" s="84" t="s">
        <v>786</v>
      </c>
      <c r="J4" s="10">
        <f>VLOOKUP(I4,'1bis_Benchmarks CBAM'!$A$2:$B$20,2,FALSE)</f>
        <v>0.69299999999999995</v>
      </c>
    </row>
    <row r="5" spans="1:10" x14ac:dyDescent="0.3">
      <c r="A5" s="99" t="s">
        <v>3</v>
      </c>
      <c r="B5" s="86" t="s">
        <v>683</v>
      </c>
      <c r="C5" s="6">
        <v>1.1599999999999999</v>
      </c>
      <c r="D5" s="6">
        <v>0.1</v>
      </c>
      <c r="E5" s="49">
        <f t="shared" si="0"/>
        <v>1.26</v>
      </c>
      <c r="F5" s="10" t="b">
        <v>1</v>
      </c>
      <c r="G5" s="6">
        <f t="shared" si="1"/>
        <v>1.6380000000000001</v>
      </c>
      <c r="H5" s="5" t="s">
        <v>568</v>
      </c>
      <c r="I5" s="84" t="s">
        <v>787</v>
      </c>
      <c r="J5" s="10">
        <f>VLOOKUP(I5,'1bis_Benchmarks CBAM'!$A$2:$B$20,2,FALSE)</f>
        <v>0.48509999999999992</v>
      </c>
    </row>
    <row r="6" spans="1:10" x14ac:dyDescent="0.3">
      <c r="A6" s="99" t="s">
        <v>4</v>
      </c>
      <c r="B6" s="86" t="s">
        <v>684</v>
      </c>
      <c r="C6" s="6">
        <v>0.81</v>
      </c>
      <c r="D6" s="6">
        <v>0.06</v>
      </c>
      <c r="E6" s="49">
        <f t="shared" si="0"/>
        <v>0.87000000000000011</v>
      </c>
      <c r="F6" s="10" t="b">
        <v>1</v>
      </c>
      <c r="G6" s="6">
        <f t="shared" si="1"/>
        <v>1.1310000000000002</v>
      </c>
      <c r="H6" s="5" t="s">
        <v>568</v>
      </c>
      <c r="I6" s="84" t="s">
        <v>787</v>
      </c>
      <c r="J6" s="10">
        <f>VLOOKUP(I6,'1bis_Benchmarks CBAM'!$A$2:$B$20,2,FALSE)</f>
        <v>0.48509999999999992</v>
      </c>
    </row>
    <row r="7" spans="1:10" x14ac:dyDescent="0.3">
      <c r="A7" s="99" t="s">
        <v>5</v>
      </c>
      <c r="B7" s="86" t="s">
        <v>685</v>
      </c>
      <c r="C7" s="6">
        <v>1.75</v>
      </c>
      <c r="D7" s="6">
        <v>0.15</v>
      </c>
      <c r="E7" s="49">
        <f t="shared" si="0"/>
        <v>1.9</v>
      </c>
      <c r="F7" s="10" t="b">
        <v>1</v>
      </c>
      <c r="G7" s="6">
        <f t="shared" si="1"/>
        <v>2.4699999999999998</v>
      </c>
      <c r="H7" s="5" t="s">
        <v>568</v>
      </c>
      <c r="I7" s="84" t="s">
        <v>685</v>
      </c>
      <c r="J7" s="10">
        <f>VLOOKUP(I7,'1bis_Benchmarks CBAM'!$A$2:$B$20,2,FALSE)</f>
        <v>0.48509999999999992</v>
      </c>
    </row>
    <row r="8" spans="1:10" x14ac:dyDescent="0.3">
      <c r="A8" s="99" t="s">
        <v>6</v>
      </c>
      <c r="B8" s="86" t="s">
        <v>686</v>
      </c>
      <c r="C8" s="6">
        <v>0.59</v>
      </c>
      <c r="D8" s="6">
        <v>0.04</v>
      </c>
      <c r="E8" s="49">
        <f t="shared" si="0"/>
        <v>0.63</v>
      </c>
      <c r="F8" s="10" t="b">
        <v>1</v>
      </c>
      <c r="G8" s="6">
        <f t="shared" si="1"/>
        <v>0.81900000000000006</v>
      </c>
      <c r="H8" s="5" t="s">
        <v>568</v>
      </c>
      <c r="I8" s="84" t="s">
        <v>787</v>
      </c>
      <c r="J8" s="10">
        <f>VLOOKUP(I8,'1bis_Benchmarks CBAM'!$A$2:$B$20,2,FALSE)</f>
        <v>0.48509999999999992</v>
      </c>
    </row>
    <row r="9" spans="1:10" x14ac:dyDescent="0.3">
      <c r="A9" s="99">
        <v>26011200</v>
      </c>
      <c r="B9" s="86" t="s">
        <v>687</v>
      </c>
      <c r="C9" s="6">
        <v>0.31</v>
      </c>
      <c r="D9" s="6">
        <v>0.05</v>
      </c>
      <c r="E9" s="49">
        <f t="shared" si="0"/>
        <v>0.36</v>
      </c>
      <c r="F9" s="10" t="b">
        <v>1</v>
      </c>
      <c r="G9" s="6">
        <f t="shared" si="1"/>
        <v>0.46799999999999997</v>
      </c>
      <c r="H9" s="5" t="s">
        <v>569</v>
      </c>
      <c r="I9" s="84" t="s">
        <v>792</v>
      </c>
      <c r="J9" s="10">
        <f>VLOOKUP(I9,'1bis_Benchmarks CBAM'!$A$2:$B$20,2,FALSE)</f>
        <v>0.157</v>
      </c>
    </row>
    <row r="10" spans="1:10" x14ac:dyDescent="0.3">
      <c r="A10" s="99">
        <v>28041000</v>
      </c>
      <c r="B10" s="86" t="s">
        <v>785</v>
      </c>
      <c r="C10" s="6">
        <v>10.4</v>
      </c>
      <c r="D10" s="7">
        <v>0</v>
      </c>
      <c r="E10" s="49">
        <f t="shared" si="0"/>
        <v>10.4</v>
      </c>
      <c r="F10" s="11" t="b">
        <v>0</v>
      </c>
      <c r="G10" s="6">
        <f t="shared" si="1"/>
        <v>13.520000000000001</v>
      </c>
      <c r="H10" s="5" t="s">
        <v>570</v>
      </c>
      <c r="I10" s="84" t="s">
        <v>785</v>
      </c>
      <c r="J10" s="10">
        <f>VLOOKUP(I10,'1bis_Benchmarks CBAM'!$A$2:$B$20,2,FALSE)</f>
        <v>6.84</v>
      </c>
    </row>
    <row r="11" spans="1:10" x14ac:dyDescent="0.3">
      <c r="A11" s="99">
        <v>28080000</v>
      </c>
      <c r="B11" s="86" t="s">
        <v>688</v>
      </c>
      <c r="C11" s="6">
        <v>2.56</v>
      </c>
      <c r="D11" s="6">
        <v>0.05</v>
      </c>
      <c r="E11" s="49">
        <f t="shared" si="0"/>
        <v>2.61</v>
      </c>
      <c r="F11" s="10" t="b">
        <v>1</v>
      </c>
      <c r="G11" s="6">
        <f t="shared" si="1"/>
        <v>3.3929999999999998</v>
      </c>
      <c r="H11" s="5" t="s">
        <v>571</v>
      </c>
      <c r="I11" s="84" t="s">
        <v>788</v>
      </c>
      <c r="J11" s="10">
        <f>VLOOKUP(I11,'1bis_Benchmarks CBAM'!$A$2:$B$20,2,FALSE)</f>
        <v>0.65390000000000004</v>
      </c>
    </row>
    <row r="12" spans="1:10" x14ac:dyDescent="0.3">
      <c r="A12" s="99" t="s">
        <v>7</v>
      </c>
      <c r="B12" s="86" t="s">
        <v>689</v>
      </c>
      <c r="C12" s="6">
        <v>2.68</v>
      </c>
      <c r="D12" s="6">
        <v>0.14000000000000001</v>
      </c>
      <c r="E12" s="49">
        <f t="shared" si="0"/>
        <v>2.8200000000000003</v>
      </c>
      <c r="F12" s="10" t="b">
        <v>1</v>
      </c>
      <c r="G12" s="6">
        <f t="shared" si="1"/>
        <v>3.6660000000000004</v>
      </c>
      <c r="H12" s="5" t="s">
        <v>571</v>
      </c>
      <c r="I12" s="84" t="s">
        <v>790</v>
      </c>
      <c r="J12" s="10">
        <f>VLOOKUP(I12,'1bis_Benchmarks CBAM'!$A$2:$B$20,2,FALSE)</f>
        <v>1.57</v>
      </c>
    </row>
    <row r="13" spans="1:10" x14ac:dyDescent="0.3">
      <c r="A13" s="99" t="s">
        <v>8</v>
      </c>
      <c r="B13" s="86" t="s">
        <v>689</v>
      </c>
      <c r="C13" s="6">
        <v>2.68</v>
      </c>
      <c r="D13" s="6">
        <v>0.14000000000000001</v>
      </c>
      <c r="E13" s="49">
        <f t="shared" si="0"/>
        <v>2.8200000000000003</v>
      </c>
      <c r="F13" s="10" t="b">
        <v>1</v>
      </c>
      <c r="G13" s="6">
        <f t="shared" si="1"/>
        <v>3.6660000000000004</v>
      </c>
      <c r="H13" s="5" t="s">
        <v>571</v>
      </c>
      <c r="I13" s="84" t="s">
        <v>790</v>
      </c>
      <c r="J13" s="10">
        <f>VLOOKUP(I13,'1bis_Benchmarks CBAM'!$A$2:$B$20,2,FALSE)</f>
        <v>1.57</v>
      </c>
    </row>
    <row r="14" spans="1:10" x14ac:dyDescent="0.3">
      <c r="A14" s="99">
        <v>28342100</v>
      </c>
      <c r="B14" s="86" t="s">
        <v>690</v>
      </c>
      <c r="C14" s="6">
        <v>1.82</v>
      </c>
      <c r="D14" s="6">
        <v>0.06</v>
      </c>
      <c r="E14" s="49">
        <f t="shared" si="0"/>
        <v>1.8800000000000001</v>
      </c>
      <c r="F14" s="10" t="b">
        <v>1</v>
      </c>
      <c r="G14" s="6">
        <f t="shared" si="1"/>
        <v>2.4440000000000004</v>
      </c>
      <c r="H14" s="5" t="s">
        <v>571</v>
      </c>
      <c r="I14" s="84" t="s">
        <v>791</v>
      </c>
      <c r="J14" s="10">
        <f>VLOOKUP(I14,'1bis_Benchmarks CBAM'!$A$2:$B$20,2,FALSE)</f>
        <v>0.24132750000000003</v>
      </c>
    </row>
    <row r="15" spans="1:10" x14ac:dyDescent="0.3">
      <c r="A15" s="99" t="s">
        <v>9</v>
      </c>
      <c r="B15" s="86" t="s">
        <v>691</v>
      </c>
      <c r="C15" s="6">
        <v>1.78</v>
      </c>
      <c r="D15" s="6">
        <v>0.12</v>
      </c>
      <c r="E15" s="49">
        <f t="shared" si="0"/>
        <v>1.9</v>
      </c>
      <c r="F15" s="10" t="b">
        <v>1</v>
      </c>
      <c r="G15" s="6">
        <f t="shared" si="1"/>
        <v>2.4699999999999998</v>
      </c>
      <c r="H15" s="5" t="s">
        <v>571</v>
      </c>
      <c r="I15" s="84" t="s">
        <v>789</v>
      </c>
      <c r="J15" s="10">
        <f>VLOOKUP(I15,'1bis_Benchmarks CBAM'!$A$2:$B$20,2,FALSE)</f>
        <v>0.69080000000000008</v>
      </c>
    </row>
    <row r="16" spans="1:10" x14ac:dyDescent="0.3">
      <c r="A16" s="99" t="s">
        <v>10</v>
      </c>
      <c r="B16" s="86" t="s">
        <v>691</v>
      </c>
      <c r="C16" s="6">
        <v>1.78</v>
      </c>
      <c r="D16" s="6">
        <v>0.12</v>
      </c>
      <c r="E16" s="49">
        <f t="shared" si="0"/>
        <v>1.9</v>
      </c>
      <c r="F16" s="10" t="b">
        <v>1</v>
      </c>
      <c r="G16" s="6">
        <f t="shared" si="1"/>
        <v>2.4699999999999998</v>
      </c>
      <c r="H16" s="5" t="s">
        <v>571</v>
      </c>
      <c r="I16" s="84" t="s">
        <v>789</v>
      </c>
      <c r="J16" s="10">
        <f>VLOOKUP(I16,'1bis_Benchmarks CBAM'!$A$2:$B$20,2,FALSE)</f>
        <v>0.69080000000000008</v>
      </c>
    </row>
    <row r="17" spans="1:10" x14ac:dyDescent="0.3">
      <c r="A17" s="99">
        <v>31022100</v>
      </c>
      <c r="B17" s="86" t="s">
        <v>692</v>
      </c>
      <c r="C17" s="6">
        <v>0.86</v>
      </c>
      <c r="D17" s="6">
        <v>0.09</v>
      </c>
      <c r="E17" s="49">
        <f t="shared" si="0"/>
        <v>0.95</v>
      </c>
      <c r="F17" s="10" t="b">
        <v>1</v>
      </c>
      <c r="G17" s="6">
        <f t="shared" si="1"/>
        <v>1.2349999999999999</v>
      </c>
      <c r="H17" s="5" t="s">
        <v>571</v>
      </c>
      <c r="I17" s="84" t="s">
        <v>791</v>
      </c>
      <c r="J17" s="10">
        <f>VLOOKUP(I17,'1bis_Benchmarks CBAM'!$A$2:$B$20,2,FALSE)</f>
        <v>0.24132750000000003</v>
      </c>
    </row>
    <row r="18" spans="1:10" x14ac:dyDescent="0.3">
      <c r="A18" s="99" t="s">
        <v>11</v>
      </c>
      <c r="B18" s="86" t="s">
        <v>693</v>
      </c>
      <c r="C18" s="6">
        <v>1.54</v>
      </c>
      <c r="D18" s="6">
        <v>0.1</v>
      </c>
      <c r="E18" s="49">
        <f t="shared" si="0"/>
        <v>1.6400000000000001</v>
      </c>
      <c r="F18" s="10" t="b">
        <v>1</v>
      </c>
      <c r="G18" s="6">
        <f t="shared" si="1"/>
        <v>2.1320000000000001</v>
      </c>
      <c r="H18" s="5" t="s">
        <v>571</v>
      </c>
      <c r="I18" s="84" t="s">
        <v>791</v>
      </c>
      <c r="J18" s="10">
        <f>VLOOKUP(I18,'1bis_Benchmarks CBAM'!$A$2:$B$20,2,FALSE)</f>
        <v>0.24132750000000003</v>
      </c>
    </row>
    <row r="19" spans="1:10" x14ac:dyDescent="0.3">
      <c r="A19" s="99" t="s">
        <v>12</v>
      </c>
      <c r="B19" s="86" t="s">
        <v>694</v>
      </c>
      <c r="C19" s="6">
        <v>2.3199999999999998</v>
      </c>
      <c r="D19" s="6">
        <v>7.0000000000000007E-2</v>
      </c>
      <c r="E19" s="49">
        <f t="shared" si="0"/>
        <v>2.3899999999999997</v>
      </c>
      <c r="F19" s="10" t="b">
        <v>1</v>
      </c>
      <c r="G19" s="6">
        <f t="shared" si="1"/>
        <v>3.1069999999999998</v>
      </c>
      <c r="H19" s="5" t="s">
        <v>571</v>
      </c>
      <c r="I19" s="84" t="s">
        <v>791</v>
      </c>
      <c r="J19" s="10">
        <f>VLOOKUP(I19,'1bis_Benchmarks CBAM'!$A$2:$B$20,2,FALSE)</f>
        <v>0.24132750000000003</v>
      </c>
    </row>
    <row r="20" spans="1:10" x14ac:dyDescent="0.3">
      <c r="A20" s="99" t="s">
        <v>13</v>
      </c>
      <c r="B20" s="86" t="s">
        <v>694</v>
      </c>
      <c r="C20" s="6">
        <v>2.3199999999999998</v>
      </c>
      <c r="D20" s="6">
        <v>7.0000000000000007E-2</v>
      </c>
      <c r="E20" s="49">
        <f t="shared" si="0"/>
        <v>2.3899999999999997</v>
      </c>
      <c r="F20" s="10" t="b">
        <v>1</v>
      </c>
      <c r="G20" s="6">
        <f t="shared" si="1"/>
        <v>3.1069999999999998</v>
      </c>
      <c r="H20" s="5" t="s">
        <v>571</v>
      </c>
      <c r="I20" s="84" t="s">
        <v>791</v>
      </c>
      <c r="J20" s="10">
        <f>VLOOKUP(I20,'1bis_Benchmarks CBAM'!$A$2:$B$20,2,FALSE)</f>
        <v>0.24132750000000003</v>
      </c>
    </row>
    <row r="21" spans="1:10" x14ac:dyDescent="0.3">
      <c r="A21" s="99" t="s">
        <v>14</v>
      </c>
      <c r="B21" s="86" t="s">
        <v>695</v>
      </c>
      <c r="C21" s="6">
        <v>1.77</v>
      </c>
      <c r="D21" s="6">
        <v>0.06</v>
      </c>
      <c r="E21" s="49">
        <f t="shared" si="0"/>
        <v>1.83</v>
      </c>
      <c r="F21" s="10" t="b">
        <v>1</v>
      </c>
      <c r="G21" s="6">
        <f t="shared" si="1"/>
        <v>2.379</v>
      </c>
      <c r="H21" s="5" t="s">
        <v>571</v>
      </c>
      <c r="I21" s="84" t="s">
        <v>791</v>
      </c>
      <c r="J21" s="10">
        <f>VLOOKUP(I21,'1bis_Benchmarks CBAM'!$A$2:$B$20,2,FALSE)</f>
        <v>0.24132750000000003</v>
      </c>
    </row>
    <row r="22" spans="1:10" x14ac:dyDescent="0.3">
      <c r="A22" s="99" t="s">
        <v>15</v>
      </c>
      <c r="B22" s="86" t="s">
        <v>695</v>
      </c>
      <c r="C22" s="6">
        <v>1.77</v>
      </c>
      <c r="D22" s="6">
        <v>0.06</v>
      </c>
      <c r="E22" s="49">
        <f t="shared" si="0"/>
        <v>1.83</v>
      </c>
      <c r="F22" s="10" t="b">
        <v>1</v>
      </c>
      <c r="G22" s="6">
        <f t="shared" si="1"/>
        <v>2.379</v>
      </c>
      <c r="H22" s="5" t="s">
        <v>571</v>
      </c>
      <c r="I22" s="84" t="s">
        <v>791</v>
      </c>
      <c r="J22" s="10">
        <f>VLOOKUP(I22,'1bis_Benchmarks CBAM'!$A$2:$B$20,2,FALSE)</f>
        <v>0.24132750000000003</v>
      </c>
    </row>
    <row r="23" spans="1:10" x14ac:dyDescent="0.3">
      <c r="A23" s="99" t="s">
        <v>16</v>
      </c>
      <c r="B23" s="86" t="s">
        <v>696</v>
      </c>
      <c r="C23" s="6">
        <v>3.99</v>
      </c>
      <c r="D23" s="6">
        <v>7.0000000000000007E-2</v>
      </c>
      <c r="E23" s="49">
        <f t="shared" si="0"/>
        <v>4.0600000000000005</v>
      </c>
      <c r="F23" s="10" t="b">
        <v>1</v>
      </c>
      <c r="G23" s="6">
        <f t="shared" si="1"/>
        <v>5.2780000000000005</v>
      </c>
      <c r="H23" s="5" t="s">
        <v>571</v>
      </c>
      <c r="I23" s="84" t="s">
        <v>791</v>
      </c>
      <c r="J23" s="10">
        <f>VLOOKUP(I23,'1bis_Benchmarks CBAM'!$A$2:$B$20,2,FALSE)</f>
        <v>0.24132750000000003</v>
      </c>
    </row>
    <row r="24" spans="1:10" x14ac:dyDescent="0.3">
      <c r="A24" s="99" t="s">
        <v>17</v>
      </c>
      <c r="B24" s="86" t="s">
        <v>697</v>
      </c>
      <c r="C24" s="6">
        <v>1.87</v>
      </c>
      <c r="D24" s="6">
        <v>0.08</v>
      </c>
      <c r="E24" s="49">
        <f t="shared" si="0"/>
        <v>1.9500000000000002</v>
      </c>
      <c r="F24" s="10" t="b">
        <v>1</v>
      </c>
      <c r="G24" s="6">
        <f t="shared" si="1"/>
        <v>2.5350000000000001</v>
      </c>
      <c r="H24" s="5" t="s">
        <v>571</v>
      </c>
      <c r="I24" s="84" t="s">
        <v>791</v>
      </c>
      <c r="J24" s="10">
        <f>VLOOKUP(I24,'1bis_Benchmarks CBAM'!$A$2:$B$20,2,FALSE)</f>
        <v>0.24132750000000003</v>
      </c>
    </row>
    <row r="25" spans="1:10" x14ac:dyDescent="0.3">
      <c r="A25" s="99" t="s">
        <v>18</v>
      </c>
      <c r="B25" s="86" t="s">
        <v>698</v>
      </c>
      <c r="C25" s="6">
        <v>1.28</v>
      </c>
      <c r="D25" s="6">
        <v>0.06</v>
      </c>
      <c r="E25" s="49">
        <f t="shared" si="0"/>
        <v>1.34</v>
      </c>
      <c r="F25" s="10" t="b">
        <v>1</v>
      </c>
      <c r="G25" s="6">
        <f t="shared" si="1"/>
        <v>1.7420000000000002</v>
      </c>
      <c r="H25" s="5" t="s">
        <v>571</v>
      </c>
      <c r="I25" s="84" t="s">
        <v>791</v>
      </c>
      <c r="J25" s="10">
        <f>VLOOKUP(I25,'1bis_Benchmarks CBAM'!$A$2:$B$20,2,FALSE)</f>
        <v>0.24132750000000003</v>
      </c>
    </row>
    <row r="26" spans="1:10" x14ac:dyDescent="0.3">
      <c r="A26" s="99" t="s">
        <v>19</v>
      </c>
      <c r="B26" s="86" t="s">
        <v>699</v>
      </c>
      <c r="C26" s="6">
        <v>1.65</v>
      </c>
      <c r="D26" s="6">
        <v>0.1</v>
      </c>
      <c r="E26" s="49">
        <f t="shared" si="0"/>
        <v>1.75</v>
      </c>
      <c r="F26" s="10" t="b">
        <v>1</v>
      </c>
      <c r="G26" s="6">
        <f t="shared" si="1"/>
        <v>2.2749999999999999</v>
      </c>
      <c r="H26" s="5" t="s">
        <v>571</v>
      </c>
      <c r="I26" s="84" t="s">
        <v>791</v>
      </c>
      <c r="J26" s="10">
        <f>VLOOKUP(I26,'1bis_Benchmarks CBAM'!$A$2:$B$20,2,FALSE)</f>
        <v>0.24132750000000003</v>
      </c>
    </row>
    <row r="27" spans="1:10" x14ac:dyDescent="0.3">
      <c r="A27" s="99" t="s">
        <v>20</v>
      </c>
      <c r="B27" s="86" t="s">
        <v>700</v>
      </c>
      <c r="C27" s="6">
        <v>0.94</v>
      </c>
      <c r="D27" s="6">
        <v>0.08</v>
      </c>
      <c r="E27" s="49">
        <f t="shared" si="0"/>
        <v>1.02</v>
      </c>
      <c r="F27" s="10" t="b">
        <v>1</v>
      </c>
      <c r="G27" s="6">
        <f t="shared" si="1"/>
        <v>1.3260000000000001</v>
      </c>
      <c r="H27" s="5" t="s">
        <v>571</v>
      </c>
      <c r="I27" s="84" t="s">
        <v>791</v>
      </c>
      <c r="J27" s="10">
        <f>VLOOKUP(I27,'1bis_Benchmarks CBAM'!$A$2:$B$20,2,FALSE)</f>
        <v>0.24132750000000003</v>
      </c>
    </row>
    <row r="28" spans="1:10" x14ac:dyDescent="0.3">
      <c r="A28" s="99" t="s">
        <v>21</v>
      </c>
      <c r="B28" s="86" t="s">
        <v>701</v>
      </c>
      <c r="C28" s="6">
        <v>1.23</v>
      </c>
      <c r="D28" s="6">
        <v>0.11</v>
      </c>
      <c r="E28" s="49">
        <f t="shared" si="0"/>
        <v>1.34</v>
      </c>
      <c r="F28" s="10" t="b">
        <v>1</v>
      </c>
      <c r="G28" s="6">
        <f t="shared" si="1"/>
        <v>1.7420000000000002</v>
      </c>
      <c r="H28" s="5" t="s">
        <v>571</v>
      </c>
      <c r="I28" s="84" t="s">
        <v>791</v>
      </c>
      <c r="J28" s="10">
        <f>VLOOKUP(I28,'1bis_Benchmarks CBAM'!$A$2:$B$20,2,FALSE)</f>
        <v>0.24132750000000003</v>
      </c>
    </row>
    <row r="29" spans="1:10" x14ac:dyDescent="0.3">
      <c r="A29" s="99" t="s">
        <v>22</v>
      </c>
      <c r="B29" s="86" t="s">
        <v>701</v>
      </c>
      <c r="C29" s="6">
        <v>1.23</v>
      </c>
      <c r="D29" s="6">
        <v>0.11</v>
      </c>
      <c r="E29" s="49">
        <f t="shared" si="0"/>
        <v>1.34</v>
      </c>
      <c r="F29" s="10" t="b">
        <v>1</v>
      </c>
      <c r="G29" s="6">
        <f t="shared" si="1"/>
        <v>1.7420000000000002</v>
      </c>
      <c r="H29" s="5" t="s">
        <v>571</v>
      </c>
      <c r="I29" s="84" t="s">
        <v>791</v>
      </c>
      <c r="J29" s="10">
        <f>VLOOKUP(I29,'1bis_Benchmarks CBAM'!$A$2:$B$20,2,FALSE)</f>
        <v>0.24132750000000003</v>
      </c>
    </row>
    <row r="30" spans="1:10" x14ac:dyDescent="0.3">
      <c r="A30" s="99" t="s">
        <v>23</v>
      </c>
      <c r="B30" s="86" t="s">
        <v>702</v>
      </c>
      <c r="C30" s="6">
        <v>0.69</v>
      </c>
      <c r="D30" s="6">
        <v>0.06</v>
      </c>
      <c r="E30" s="49">
        <f t="shared" si="0"/>
        <v>0.75</v>
      </c>
      <c r="F30" s="10" t="b">
        <v>1</v>
      </c>
      <c r="G30" s="6">
        <f t="shared" si="1"/>
        <v>0.97500000000000009</v>
      </c>
      <c r="H30" s="5" t="s">
        <v>571</v>
      </c>
      <c r="I30" s="84" t="s">
        <v>791</v>
      </c>
      <c r="J30" s="10">
        <f>VLOOKUP(I30,'1bis_Benchmarks CBAM'!$A$2:$B$20,2,FALSE)</f>
        <v>0.24132750000000003</v>
      </c>
    </row>
    <row r="31" spans="1:10" x14ac:dyDescent="0.3">
      <c r="A31" s="99" t="s">
        <v>24</v>
      </c>
      <c r="B31" s="86" t="s">
        <v>703</v>
      </c>
      <c r="C31" s="6">
        <v>0.44</v>
      </c>
      <c r="D31" s="6">
        <v>0.05</v>
      </c>
      <c r="E31" s="49">
        <f t="shared" si="0"/>
        <v>0.49</v>
      </c>
      <c r="F31" s="10" t="b">
        <v>1</v>
      </c>
      <c r="G31" s="6">
        <f t="shared" si="1"/>
        <v>0.63700000000000001</v>
      </c>
      <c r="H31" s="5" t="s">
        <v>571</v>
      </c>
      <c r="I31" s="84" t="s">
        <v>791</v>
      </c>
      <c r="J31" s="10">
        <f>VLOOKUP(I31,'1bis_Benchmarks CBAM'!$A$2:$B$20,2,FALSE)</f>
        <v>0.24132750000000003</v>
      </c>
    </row>
    <row r="32" spans="1:10" x14ac:dyDescent="0.3">
      <c r="A32" s="99" t="s">
        <v>25</v>
      </c>
      <c r="B32" s="86" t="s">
        <v>704</v>
      </c>
      <c r="C32" s="6">
        <v>1.29</v>
      </c>
      <c r="D32" s="6">
        <v>0.11</v>
      </c>
      <c r="E32" s="49">
        <f t="shared" si="0"/>
        <v>1.4000000000000001</v>
      </c>
      <c r="F32" s="10" t="b">
        <v>1</v>
      </c>
      <c r="G32" s="6">
        <f t="shared" si="1"/>
        <v>1.8200000000000003</v>
      </c>
      <c r="H32" s="5" t="s">
        <v>571</v>
      </c>
      <c r="I32" s="84" t="s">
        <v>791</v>
      </c>
      <c r="J32" s="10">
        <f>VLOOKUP(I32,'1bis_Benchmarks CBAM'!$A$2:$B$20,2,FALSE)</f>
        <v>0.24132750000000003</v>
      </c>
    </row>
    <row r="33" spans="1:10" x14ac:dyDescent="0.3">
      <c r="A33" s="99" t="s">
        <v>26</v>
      </c>
      <c r="B33" s="86" t="s">
        <v>705</v>
      </c>
      <c r="C33" s="6">
        <v>1.29</v>
      </c>
      <c r="D33" s="6">
        <v>0.11</v>
      </c>
      <c r="E33" s="49">
        <f t="shared" si="0"/>
        <v>1.4000000000000001</v>
      </c>
      <c r="F33" s="10" t="b">
        <v>1</v>
      </c>
      <c r="G33" s="6">
        <f t="shared" si="1"/>
        <v>1.8200000000000003</v>
      </c>
      <c r="H33" s="5" t="s">
        <v>571</v>
      </c>
      <c r="I33" s="84" t="s">
        <v>791</v>
      </c>
      <c r="J33" s="10">
        <f>VLOOKUP(I33,'1bis_Benchmarks CBAM'!$A$2:$B$20,2,FALSE)</f>
        <v>0.24132750000000003</v>
      </c>
    </row>
    <row r="34" spans="1:10" x14ac:dyDescent="0.3">
      <c r="A34" s="99" t="s">
        <v>27</v>
      </c>
      <c r="B34" s="86" t="s">
        <v>700</v>
      </c>
      <c r="C34" s="6">
        <v>0.94</v>
      </c>
      <c r="D34" s="6">
        <v>0.08</v>
      </c>
      <c r="E34" s="49">
        <f t="shared" si="0"/>
        <v>1.02</v>
      </c>
      <c r="F34" s="10" t="b">
        <v>1</v>
      </c>
      <c r="G34" s="6">
        <f t="shared" si="1"/>
        <v>1.3260000000000001</v>
      </c>
      <c r="H34" s="5" t="s">
        <v>571</v>
      </c>
      <c r="I34" s="84" t="s">
        <v>791</v>
      </c>
      <c r="J34" s="10">
        <f>VLOOKUP(I34,'1bis_Benchmarks CBAM'!$A$2:$B$20,2,FALSE)</f>
        <v>0.24132750000000003</v>
      </c>
    </row>
    <row r="35" spans="1:10" x14ac:dyDescent="0.3">
      <c r="A35" s="99" t="s">
        <v>28</v>
      </c>
      <c r="B35" s="86" t="s">
        <v>700</v>
      </c>
      <c r="C35" s="6">
        <v>0.94</v>
      </c>
      <c r="D35" s="6">
        <v>0.08</v>
      </c>
      <c r="E35" s="49">
        <f t="shared" si="0"/>
        <v>1.02</v>
      </c>
      <c r="F35" s="10" t="b">
        <v>1</v>
      </c>
      <c r="G35" s="6">
        <f t="shared" si="1"/>
        <v>1.3260000000000001</v>
      </c>
      <c r="H35" s="5" t="s">
        <v>571</v>
      </c>
      <c r="I35" s="84" t="s">
        <v>791</v>
      </c>
      <c r="J35" s="10">
        <f>VLOOKUP(I35,'1bis_Benchmarks CBAM'!$A$2:$B$20,2,FALSE)</f>
        <v>0.24132750000000003</v>
      </c>
    </row>
    <row r="36" spans="1:10" x14ac:dyDescent="0.3">
      <c r="A36" s="99" t="s">
        <v>29</v>
      </c>
      <c r="B36" s="86" t="s">
        <v>706</v>
      </c>
      <c r="C36" s="6">
        <v>1.9</v>
      </c>
      <c r="D36" s="6">
        <v>0.17</v>
      </c>
      <c r="E36" s="49">
        <f t="shared" si="0"/>
        <v>2.0699999999999998</v>
      </c>
      <c r="F36" s="10" t="b">
        <v>0</v>
      </c>
      <c r="G36" s="6">
        <f t="shared" si="1"/>
        <v>2.4699999999999998</v>
      </c>
      <c r="H36" s="5" t="s">
        <v>569</v>
      </c>
      <c r="I36" s="84" t="s">
        <v>793</v>
      </c>
      <c r="J36" s="10">
        <f>VLOOKUP(I36,'1bis_Benchmarks CBAM'!$A$2:$B$20,2,FALSE)</f>
        <v>1.6694</v>
      </c>
    </row>
    <row r="37" spans="1:10" x14ac:dyDescent="0.3">
      <c r="A37" s="99" t="s">
        <v>30</v>
      </c>
      <c r="B37" s="86" t="s">
        <v>706</v>
      </c>
      <c r="C37" s="6">
        <v>1.9</v>
      </c>
      <c r="D37" s="6">
        <v>0.17</v>
      </c>
      <c r="E37" s="49">
        <f t="shared" si="0"/>
        <v>2.0699999999999998</v>
      </c>
      <c r="F37" s="10" t="b">
        <v>0</v>
      </c>
      <c r="G37" s="6">
        <f t="shared" si="1"/>
        <v>2.4699999999999998</v>
      </c>
      <c r="H37" s="5" t="s">
        <v>569</v>
      </c>
      <c r="I37" s="84" t="s">
        <v>793</v>
      </c>
      <c r="J37" s="10">
        <f>VLOOKUP(I37,'1bis_Benchmarks CBAM'!$A$2:$B$20,2,FALSE)</f>
        <v>1.6694</v>
      </c>
    </row>
    <row r="38" spans="1:10" x14ac:dyDescent="0.3">
      <c r="A38" s="99" t="s">
        <v>31</v>
      </c>
      <c r="B38" s="86" t="s">
        <v>706</v>
      </c>
      <c r="C38" s="6">
        <v>1.9</v>
      </c>
      <c r="D38" s="6">
        <v>0.17</v>
      </c>
      <c r="E38" s="49">
        <f t="shared" si="0"/>
        <v>2.0699999999999998</v>
      </c>
      <c r="F38" s="10" t="b">
        <v>0</v>
      </c>
      <c r="G38" s="6">
        <f t="shared" si="1"/>
        <v>2.4699999999999998</v>
      </c>
      <c r="H38" s="5" t="s">
        <v>569</v>
      </c>
      <c r="I38" s="84" t="s">
        <v>793</v>
      </c>
      <c r="J38" s="10">
        <f>VLOOKUP(I38,'1bis_Benchmarks CBAM'!$A$2:$B$20,2,FALSE)</f>
        <v>1.6694</v>
      </c>
    </row>
    <row r="39" spans="1:10" x14ac:dyDescent="0.3">
      <c r="A39" s="99" t="s">
        <v>32</v>
      </c>
      <c r="B39" s="86" t="s">
        <v>706</v>
      </c>
      <c r="C39" s="6">
        <v>1.9</v>
      </c>
      <c r="D39" s="6">
        <v>0.17</v>
      </c>
      <c r="E39" s="49">
        <f t="shared" si="0"/>
        <v>2.0699999999999998</v>
      </c>
      <c r="F39" s="10" t="b">
        <v>0</v>
      </c>
      <c r="G39" s="6">
        <f t="shared" si="1"/>
        <v>2.4699999999999998</v>
      </c>
      <c r="H39" s="5" t="s">
        <v>569</v>
      </c>
      <c r="I39" s="84" t="s">
        <v>793</v>
      </c>
      <c r="J39" s="10">
        <f>VLOOKUP(I39,'1bis_Benchmarks CBAM'!$A$2:$B$20,2,FALSE)</f>
        <v>1.6694</v>
      </c>
    </row>
    <row r="40" spans="1:10" x14ac:dyDescent="0.3">
      <c r="A40" s="99" t="s">
        <v>33</v>
      </c>
      <c r="B40" s="86" t="s">
        <v>706</v>
      </c>
      <c r="C40" s="6">
        <v>1.9</v>
      </c>
      <c r="D40" s="6">
        <v>0.17</v>
      </c>
      <c r="E40" s="49">
        <f t="shared" si="0"/>
        <v>2.0699999999999998</v>
      </c>
      <c r="F40" s="10" t="b">
        <v>0</v>
      </c>
      <c r="G40" s="6">
        <f t="shared" si="1"/>
        <v>2.4699999999999998</v>
      </c>
      <c r="H40" s="5" t="s">
        <v>569</v>
      </c>
      <c r="I40" s="84" t="s">
        <v>793</v>
      </c>
      <c r="J40" s="10">
        <f>VLOOKUP(I40,'1bis_Benchmarks CBAM'!$A$2:$B$20,2,FALSE)</f>
        <v>1.6694</v>
      </c>
    </row>
    <row r="41" spans="1:10" x14ac:dyDescent="0.3">
      <c r="A41" s="99" t="s">
        <v>34</v>
      </c>
      <c r="B41" s="86" t="s">
        <v>706</v>
      </c>
      <c r="C41" s="6">
        <v>1.9</v>
      </c>
      <c r="D41" s="6">
        <v>0.17</v>
      </c>
      <c r="E41" s="49">
        <f t="shared" si="0"/>
        <v>2.0699999999999998</v>
      </c>
      <c r="F41" s="10" t="b">
        <v>0</v>
      </c>
      <c r="G41" s="6">
        <f t="shared" si="1"/>
        <v>2.4699999999999998</v>
      </c>
      <c r="H41" s="5" t="s">
        <v>569</v>
      </c>
      <c r="I41" s="84" t="s">
        <v>793</v>
      </c>
      <c r="J41" s="10">
        <f>VLOOKUP(I41,'1bis_Benchmarks CBAM'!$A$2:$B$20,2,FALSE)</f>
        <v>1.6694</v>
      </c>
    </row>
    <row r="42" spans="1:10" x14ac:dyDescent="0.3">
      <c r="A42" s="99" t="s">
        <v>35</v>
      </c>
      <c r="B42" s="86" t="s">
        <v>706</v>
      </c>
      <c r="C42" s="6">
        <v>1.9</v>
      </c>
      <c r="D42" s="6">
        <v>0.17</v>
      </c>
      <c r="E42" s="49">
        <f t="shared" si="0"/>
        <v>2.0699999999999998</v>
      </c>
      <c r="F42" s="10" t="b">
        <v>0</v>
      </c>
      <c r="G42" s="6">
        <f t="shared" si="1"/>
        <v>2.4699999999999998</v>
      </c>
      <c r="H42" s="5" t="s">
        <v>569</v>
      </c>
      <c r="I42" s="84" t="s">
        <v>793</v>
      </c>
      <c r="J42" s="10">
        <f>VLOOKUP(I42,'1bis_Benchmarks CBAM'!$A$2:$B$20,2,FALSE)</f>
        <v>1.6694</v>
      </c>
    </row>
    <row r="43" spans="1:10" x14ac:dyDescent="0.3">
      <c r="A43" s="99">
        <v>72021120</v>
      </c>
      <c r="B43" s="86" t="s">
        <v>707</v>
      </c>
      <c r="C43" s="6">
        <v>1.44</v>
      </c>
      <c r="D43" s="6">
        <v>2.08</v>
      </c>
      <c r="E43" s="49">
        <f t="shared" si="0"/>
        <v>3.52</v>
      </c>
      <c r="F43" s="10" t="b">
        <v>0</v>
      </c>
      <c r="G43" s="6">
        <f t="shared" si="1"/>
        <v>1.8719999999999999</v>
      </c>
      <c r="H43" s="5" t="s">
        <v>569</v>
      </c>
      <c r="I43" s="84" t="s">
        <v>794</v>
      </c>
      <c r="J43" s="10">
        <f>VLOOKUP(I43,'1bis_Benchmarks CBAM'!$A$2:$B$20,2,FALSE)</f>
        <v>0.26800000000000002</v>
      </c>
    </row>
    <row r="44" spans="1:10" x14ac:dyDescent="0.3">
      <c r="A44" s="99" t="s">
        <v>36</v>
      </c>
      <c r="B44" s="86" t="s">
        <v>707</v>
      </c>
      <c r="C44" s="6">
        <v>1.44</v>
      </c>
      <c r="D44" s="6">
        <v>2.08</v>
      </c>
      <c r="E44" s="49">
        <f t="shared" si="0"/>
        <v>3.52</v>
      </c>
      <c r="F44" s="10" t="b">
        <v>0</v>
      </c>
      <c r="G44" s="6">
        <f t="shared" si="1"/>
        <v>1.8719999999999999</v>
      </c>
      <c r="H44" s="5" t="s">
        <v>569</v>
      </c>
      <c r="I44" s="84" t="s">
        <v>794</v>
      </c>
      <c r="J44" s="10">
        <f>VLOOKUP(I44,'1bis_Benchmarks CBAM'!$A$2:$B$20,2,FALSE)</f>
        <v>0.26800000000000002</v>
      </c>
    </row>
    <row r="45" spans="1:10" x14ac:dyDescent="0.3">
      <c r="A45" s="99" t="s">
        <v>37</v>
      </c>
      <c r="B45" s="86" t="s">
        <v>707</v>
      </c>
      <c r="C45" s="6">
        <v>1.44</v>
      </c>
      <c r="D45" s="6">
        <v>2.08</v>
      </c>
      <c r="E45" s="49">
        <f t="shared" si="0"/>
        <v>3.52</v>
      </c>
      <c r="F45" s="10" t="b">
        <v>0</v>
      </c>
      <c r="G45" s="6">
        <f t="shared" si="1"/>
        <v>1.8719999999999999</v>
      </c>
      <c r="H45" s="5" t="s">
        <v>569</v>
      </c>
      <c r="I45" s="84" t="s">
        <v>794</v>
      </c>
      <c r="J45" s="10">
        <f>VLOOKUP(I45,'1bis_Benchmarks CBAM'!$A$2:$B$20,2,FALSE)</f>
        <v>0.26800000000000002</v>
      </c>
    </row>
    <row r="46" spans="1:10" x14ac:dyDescent="0.3">
      <c r="A46" s="99" t="s">
        <v>38</v>
      </c>
      <c r="B46" s="86" t="s">
        <v>708</v>
      </c>
      <c r="C46" s="6">
        <v>2.0699999999999998</v>
      </c>
      <c r="D46" s="6">
        <v>3.38</v>
      </c>
      <c r="E46" s="49">
        <f t="shared" si="0"/>
        <v>5.4499999999999993</v>
      </c>
      <c r="F46" s="10" t="b">
        <v>0</v>
      </c>
      <c r="G46" s="6">
        <f t="shared" si="1"/>
        <v>2.6909999999999998</v>
      </c>
      <c r="H46" s="5" t="s">
        <v>569</v>
      </c>
      <c r="I46" s="84" t="s">
        <v>795</v>
      </c>
      <c r="J46" s="10">
        <f>VLOOKUP(I46,'1bis_Benchmarks CBAM'!$A$2:$B$20,2,FALSE)</f>
        <v>0.26800000000000002</v>
      </c>
    </row>
    <row r="47" spans="1:10" x14ac:dyDescent="0.3">
      <c r="A47" s="99" t="s">
        <v>39</v>
      </c>
      <c r="B47" s="86" t="s">
        <v>708</v>
      </c>
      <c r="C47" s="6">
        <v>2.0699999999999998</v>
      </c>
      <c r="D47" s="6">
        <v>3.38</v>
      </c>
      <c r="E47" s="49">
        <f t="shared" si="0"/>
        <v>5.4499999999999993</v>
      </c>
      <c r="F47" s="10" t="b">
        <v>0</v>
      </c>
      <c r="G47" s="6">
        <f t="shared" si="1"/>
        <v>2.6909999999999998</v>
      </c>
      <c r="H47" s="5" t="s">
        <v>569</v>
      </c>
      <c r="I47" s="84" t="s">
        <v>795</v>
      </c>
      <c r="J47" s="10">
        <f>VLOOKUP(I47,'1bis_Benchmarks CBAM'!$A$2:$B$20,2,FALSE)</f>
        <v>0.26800000000000002</v>
      </c>
    </row>
    <row r="48" spans="1:10" x14ac:dyDescent="0.3">
      <c r="A48" s="99" t="s">
        <v>40</v>
      </c>
      <c r="B48" s="86" t="s">
        <v>708</v>
      </c>
      <c r="C48" s="6">
        <v>2.0699999999999998</v>
      </c>
      <c r="D48" s="6">
        <v>3.38</v>
      </c>
      <c r="E48" s="49">
        <f t="shared" si="0"/>
        <v>5.4499999999999993</v>
      </c>
      <c r="F48" s="10" t="b">
        <v>0</v>
      </c>
      <c r="G48" s="6">
        <f t="shared" si="1"/>
        <v>2.6909999999999998</v>
      </c>
      <c r="H48" s="5" t="s">
        <v>569</v>
      </c>
      <c r="I48" s="84" t="s">
        <v>795</v>
      </c>
      <c r="J48" s="10">
        <f>VLOOKUP(I48,'1bis_Benchmarks CBAM'!$A$2:$B$20,2,FALSE)</f>
        <v>0.26800000000000002</v>
      </c>
    </row>
    <row r="49" spans="1:10" x14ac:dyDescent="0.3">
      <c r="A49" s="99" t="s">
        <v>41</v>
      </c>
      <c r="B49" s="86" t="s">
        <v>708</v>
      </c>
      <c r="C49" s="6">
        <v>2.0699999999999998</v>
      </c>
      <c r="D49" s="6">
        <v>3.38</v>
      </c>
      <c r="E49" s="49">
        <f t="shared" si="0"/>
        <v>5.4499999999999993</v>
      </c>
      <c r="F49" s="10" t="b">
        <v>0</v>
      </c>
      <c r="G49" s="6">
        <f t="shared" si="1"/>
        <v>2.6909999999999998</v>
      </c>
      <c r="H49" s="5" t="s">
        <v>569</v>
      </c>
      <c r="I49" s="84" t="s">
        <v>795</v>
      </c>
      <c r="J49" s="10">
        <f>VLOOKUP(I49,'1bis_Benchmarks CBAM'!$A$2:$B$20,2,FALSE)</f>
        <v>0.26800000000000002</v>
      </c>
    </row>
    <row r="50" spans="1:10" x14ac:dyDescent="0.3">
      <c r="A50" s="99" t="s">
        <v>42</v>
      </c>
      <c r="B50" s="86" t="s">
        <v>708</v>
      </c>
      <c r="C50" s="6">
        <v>2.0699999999999998</v>
      </c>
      <c r="D50" s="6">
        <v>3.38</v>
      </c>
      <c r="E50" s="49">
        <f t="shared" si="0"/>
        <v>5.4499999999999993</v>
      </c>
      <c r="F50" s="10" t="b">
        <v>0</v>
      </c>
      <c r="G50" s="6">
        <f t="shared" si="1"/>
        <v>2.6909999999999998</v>
      </c>
      <c r="H50" s="5" t="s">
        <v>569</v>
      </c>
      <c r="I50" s="84" t="s">
        <v>795</v>
      </c>
      <c r="J50" s="10">
        <f>VLOOKUP(I50,'1bis_Benchmarks CBAM'!$A$2:$B$20,2,FALSE)</f>
        <v>0.26800000000000002</v>
      </c>
    </row>
    <row r="51" spans="1:10" x14ac:dyDescent="0.3">
      <c r="A51" s="99" t="s">
        <v>43</v>
      </c>
      <c r="B51" s="86" t="s">
        <v>709</v>
      </c>
      <c r="C51" s="6">
        <v>3.48</v>
      </c>
      <c r="D51" s="6">
        <v>2.81</v>
      </c>
      <c r="E51" s="49">
        <f t="shared" si="0"/>
        <v>6.29</v>
      </c>
      <c r="F51" s="10" t="b">
        <v>0</v>
      </c>
      <c r="G51" s="6">
        <f t="shared" si="1"/>
        <v>4.524</v>
      </c>
      <c r="H51" s="5" t="s">
        <v>569</v>
      </c>
      <c r="I51" s="84" t="s">
        <v>796</v>
      </c>
      <c r="J51" s="10">
        <f>VLOOKUP(I51,'1bis_Benchmarks CBAM'!$A$2:$B$20,2,FALSE)</f>
        <v>0.26800000000000002</v>
      </c>
    </row>
    <row r="52" spans="1:10" x14ac:dyDescent="0.3">
      <c r="A52" s="99" t="s">
        <v>44</v>
      </c>
      <c r="B52" s="86" t="s">
        <v>710</v>
      </c>
      <c r="C52" s="6">
        <v>4.8099999999999996</v>
      </c>
      <c r="D52" s="7">
        <v>0</v>
      </c>
      <c r="E52" s="49">
        <f t="shared" si="0"/>
        <v>4.8099999999999996</v>
      </c>
      <c r="F52" s="10" t="b">
        <v>0</v>
      </c>
      <c r="G52" s="6">
        <f t="shared" si="1"/>
        <v>6.2530000000000001</v>
      </c>
      <c r="H52" s="5" t="s">
        <v>569</v>
      </c>
      <c r="I52" s="84" t="s">
        <v>797</v>
      </c>
      <c r="J52" s="10">
        <f>VLOOKUP(I52,'1bis_Benchmarks CBAM'!$A$2:$B$20,2,FALSE)</f>
        <v>0.84</v>
      </c>
    </row>
    <row r="53" spans="1:10" x14ac:dyDescent="0.3">
      <c r="A53" s="99" t="s">
        <v>45</v>
      </c>
      <c r="B53" s="86" t="s">
        <v>710</v>
      </c>
      <c r="C53" s="6">
        <v>4.8099999999999996</v>
      </c>
      <c r="D53" s="7">
        <v>0</v>
      </c>
      <c r="E53" s="49">
        <f t="shared" si="0"/>
        <v>4.8099999999999996</v>
      </c>
      <c r="F53" s="10" t="b">
        <v>0</v>
      </c>
      <c r="G53" s="6">
        <f t="shared" si="1"/>
        <v>6.2530000000000001</v>
      </c>
      <c r="H53" s="5" t="s">
        <v>569</v>
      </c>
      <c r="I53" s="84" t="s">
        <v>797</v>
      </c>
      <c r="J53" s="10">
        <f>VLOOKUP(I53,'1bis_Benchmarks CBAM'!$A$2:$B$20,2,FALSE)</f>
        <v>0.84</v>
      </c>
    </row>
    <row r="54" spans="1:10" x14ac:dyDescent="0.3">
      <c r="A54" s="99" t="s">
        <v>46</v>
      </c>
      <c r="B54" s="86" t="s">
        <v>711</v>
      </c>
      <c r="C54" s="6">
        <v>1.9</v>
      </c>
      <c r="D54" s="6">
        <v>0.17</v>
      </c>
      <c r="E54" s="49">
        <f t="shared" si="0"/>
        <v>2.0699999999999998</v>
      </c>
      <c r="F54" s="10" t="b">
        <v>0</v>
      </c>
      <c r="G54" s="6">
        <f t="shared" si="1"/>
        <v>2.4699999999999998</v>
      </c>
      <c r="H54" s="5" t="s">
        <v>569</v>
      </c>
      <c r="I54" s="84" t="s">
        <v>793</v>
      </c>
      <c r="J54" s="10">
        <f>VLOOKUP(I54,'1bis_Benchmarks CBAM'!$A$2:$B$20,2,FALSE)</f>
        <v>1.6694</v>
      </c>
    </row>
    <row r="55" spans="1:10" x14ac:dyDescent="0.3">
      <c r="A55" s="99" t="s">
        <v>47</v>
      </c>
      <c r="B55" s="86" t="s">
        <v>711</v>
      </c>
      <c r="C55" s="6">
        <v>1.9</v>
      </c>
      <c r="D55" s="6">
        <v>0.17</v>
      </c>
      <c r="E55" s="49">
        <f t="shared" si="0"/>
        <v>2.0699999999999998</v>
      </c>
      <c r="F55" s="10" t="b">
        <v>0</v>
      </c>
      <c r="G55" s="6">
        <f t="shared" si="1"/>
        <v>2.4699999999999998</v>
      </c>
      <c r="H55" s="5" t="s">
        <v>569</v>
      </c>
      <c r="I55" s="84" t="s">
        <v>793</v>
      </c>
      <c r="J55" s="10">
        <f>VLOOKUP(I55,'1bis_Benchmarks CBAM'!$A$2:$B$20,2,FALSE)</f>
        <v>1.6694</v>
      </c>
    </row>
    <row r="56" spans="1:10" x14ac:dyDescent="0.3">
      <c r="A56" s="99" t="s">
        <v>48</v>
      </c>
      <c r="B56" s="86" t="s">
        <v>711</v>
      </c>
      <c r="C56" s="6">
        <v>1.9</v>
      </c>
      <c r="D56" s="6">
        <v>0.17</v>
      </c>
      <c r="E56" s="49">
        <f t="shared" si="0"/>
        <v>2.0699999999999998</v>
      </c>
      <c r="F56" s="10" t="b">
        <v>0</v>
      </c>
      <c r="G56" s="6">
        <f t="shared" si="1"/>
        <v>2.4699999999999998</v>
      </c>
      <c r="H56" s="5" t="s">
        <v>569</v>
      </c>
      <c r="I56" s="84" t="s">
        <v>793</v>
      </c>
      <c r="J56" s="10">
        <f>VLOOKUP(I56,'1bis_Benchmarks CBAM'!$A$2:$B$20,2,FALSE)</f>
        <v>1.6694</v>
      </c>
    </row>
    <row r="57" spans="1:10" x14ac:dyDescent="0.3">
      <c r="A57" s="99" t="s">
        <v>49</v>
      </c>
      <c r="B57" s="86" t="s">
        <v>712</v>
      </c>
      <c r="C57" s="6">
        <v>2.52</v>
      </c>
      <c r="D57" s="6">
        <v>0.23</v>
      </c>
      <c r="E57" s="49">
        <f t="shared" si="0"/>
        <v>2.75</v>
      </c>
      <c r="F57" s="10" t="b">
        <v>0</v>
      </c>
      <c r="G57" s="6">
        <f t="shared" si="1"/>
        <v>3.2760000000000002</v>
      </c>
      <c r="H57" s="5" t="s">
        <v>569</v>
      </c>
      <c r="I57" s="84" t="s">
        <v>798</v>
      </c>
      <c r="J57" s="10">
        <f>VLOOKUP(I57,'1bis_Benchmarks CBAM'!$A$2:$B$20,2,FALSE)</f>
        <v>1.9514</v>
      </c>
    </row>
    <row r="58" spans="1:10" x14ac:dyDescent="0.3">
      <c r="A58" s="99" t="s">
        <v>50</v>
      </c>
      <c r="B58" s="86" t="s">
        <v>713</v>
      </c>
      <c r="C58" s="6">
        <v>1.97</v>
      </c>
      <c r="D58" s="6">
        <v>0.23</v>
      </c>
      <c r="E58" s="49">
        <f t="shared" si="0"/>
        <v>2.2000000000000002</v>
      </c>
      <c r="F58" s="10" t="b">
        <v>0</v>
      </c>
      <c r="G58" s="6">
        <f t="shared" si="1"/>
        <v>2.5609999999999999</v>
      </c>
      <c r="H58" s="5" t="s">
        <v>569</v>
      </c>
      <c r="I58" s="84" t="s">
        <v>798</v>
      </c>
      <c r="J58" s="10">
        <f>VLOOKUP(I58,'1bis_Benchmarks CBAM'!$A$2:$B$20,2,FALSE)</f>
        <v>1.9514</v>
      </c>
    </row>
    <row r="59" spans="1:10" x14ac:dyDescent="0.3">
      <c r="A59" s="99" t="s">
        <v>51</v>
      </c>
      <c r="B59" s="86" t="s">
        <v>714</v>
      </c>
      <c r="C59" s="6">
        <v>1.89</v>
      </c>
      <c r="D59" s="6">
        <v>0.32</v>
      </c>
      <c r="E59" s="49">
        <f t="shared" si="0"/>
        <v>2.21</v>
      </c>
      <c r="F59" s="10" t="b">
        <v>0</v>
      </c>
      <c r="G59" s="6">
        <f t="shared" si="1"/>
        <v>2.4569999999999999</v>
      </c>
      <c r="H59" s="5" t="s">
        <v>569</v>
      </c>
      <c r="I59" s="84" t="s">
        <v>798</v>
      </c>
      <c r="J59" s="10">
        <f>VLOOKUP(I59,'1bis_Benchmarks CBAM'!$A$2:$B$20,2,FALSE)</f>
        <v>1.9514</v>
      </c>
    </row>
    <row r="60" spans="1:10" x14ac:dyDescent="0.3">
      <c r="A60" s="99" t="s">
        <v>52</v>
      </c>
      <c r="B60" s="86" t="s">
        <v>714</v>
      </c>
      <c r="C60" s="6">
        <v>1.89</v>
      </c>
      <c r="D60" s="6">
        <v>0.32</v>
      </c>
      <c r="E60" s="49">
        <f t="shared" si="0"/>
        <v>2.21</v>
      </c>
      <c r="F60" s="10" t="b">
        <v>0</v>
      </c>
      <c r="G60" s="6">
        <f t="shared" si="1"/>
        <v>2.4569999999999999</v>
      </c>
      <c r="H60" s="5" t="s">
        <v>569</v>
      </c>
      <c r="I60" s="84" t="s">
        <v>798</v>
      </c>
      <c r="J60" s="10">
        <f>VLOOKUP(I60,'1bis_Benchmarks CBAM'!$A$2:$B$20,2,FALSE)</f>
        <v>1.9514</v>
      </c>
    </row>
    <row r="61" spans="1:10" x14ac:dyDescent="0.3">
      <c r="A61" s="99" t="s">
        <v>53</v>
      </c>
      <c r="B61" s="86" t="s">
        <v>714</v>
      </c>
      <c r="C61" s="6">
        <v>1.89</v>
      </c>
      <c r="D61" s="6">
        <v>0.32</v>
      </c>
      <c r="E61" s="49">
        <f t="shared" si="0"/>
        <v>2.21</v>
      </c>
      <c r="F61" s="10" t="b">
        <v>0</v>
      </c>
      <c r="G61" s="6">
        <f t="shared" si="1"/>
        <v>2.4569999999999999</v>
      </c>
      <c r="H61" s="5" t="s">
        <v>569</v>
      </c>
      <c r="I61" s="84" t="s">
        <v>798</v>
      </c>
      <c r="J61" s="10">
        <f>VLOOKUP(I61,'1bis_Benchmarks CBAM'!$A$2:$B$20,2,FALSE)</f>
        <v>1.9514</v>
      </c>
    </row>
    <row r="62" spans="1:10" x14ac:dyDescent="0.3">
      <c r="A62" s="99" t="s">
        <v>54</v>
      </c>
      <c r="B62" s="86" t="s">
        <v>715</v>
      </c>
      <c r="C62" s="6">
        <v>2.65</v>
      </c>
      <c r="D62" s="6">
        <v>0.62</v>
      </c>
      <c r="E62" s="49">
        <f t="shared" si="0"/>
        <v>3.27</v>
      </c>
      <c r="F62" s="10" t="b">
        <v>0</v>
      </c>
      <c r="G62" s="6">
        <f t="shared" si="1"/>
        <v>3.4449999999999998</v>
      </c>
      <c r="H62" s="5" t="s">
        <v>569</v>
      </c>
      <c r="I62" s="84" t="s">
        <v>798</v>
      </c>
      <c r="J62" s="10">
        <f>VLOOKUP(I62,'1bis_Benchmarks CBAM'!$A$2:$B$20,2,FALSE)</f>
        <v>1.9514</v>
      </c>
    </row>
    <row r="63" spans="1:10" x14ac:dyDescent="0.3">
      <c r="A63" s="99" t="s">
        <v>55</v>
      </c>
      <c r="B63" s="86" t="s">
        <v>714</v>
      </c>
      <c r="C63" s="6">
        <v>1.89</v>
      </c>
      <c r="D63" s="6">
        <v>0.32</v>
      </c>
      <c r="E63" s="49">
        <f t="shared" si="0"/>
        <v>2.21</v>
      </c>
      <c r="F63" s="10" t="b">
        <v>0</v>
      </c>
      <c r="G63" s="6">
        <f t="shared" si="1"/>
        <v>2.4569999999999999</v>
      </c>
      <c r="H63" s="5" t="s">
        <v>569</v>
      </c>
      <c r="I63" s="84" t="s">
        <v>798</v>
      </c>
      <c r="J63" s="10">
        <f>VLOOKUP(I63,'1bis_Benchmarks CBAM'!$A$2:$B$20,2,FALSE)</f>
        <v>1.9514</v>
      </c>
    </row>
    <row r="64" spans="1:10" x14ac:dyDescent="0.3">
      <c r="A64" s="99" t="s">
        <v>56</v>
      </c>
      <c r="B64" s="86" t="s">
        <v>715</v>
      </c>
      <c r="C64" s="6">
        <v>2.65</v>
      </c>
      <c r="D64" s="6">
        <v>0.62</v>
      </c>
      <c r="E64" s="49">
        <f t="shared" si="0"/>
        <v>3.27</v>
      </c>
      <c r="F64" s="10" t="b">
        <v>0</v>
      </c>
      <c r="G64" s="6">
        <f t="shared" si="1"/>
        <v>3.4449999999999998</v>
      </c>
      <c r="H64" s="5" t="s">
        <v>569</v>
      </c>
      <c r="I64" s="84" t="s">
        <v>798</v>
      </c>
      <c r="J64" s="10">
        <f>VLOOKUP(I64,'1bis_Benchmarks CBAM'!$A$2:$B$20,2,FALSE)</f>
        <v>1.9514</v>
      </c>
    </row>
    <row r="65" spans="1:10" x14ac:dyDescent="0.3">
      <c r="A65" s="99" t="s">
        <v>57</v>
      </c>
      <c r="B65" s="86" t="s">
        <v>714</v>
      </c>
      <c r="C65" s="6">
        <v>1.89</v>
      </c>
      <c r="D65" s="6">
        <v>0.32</v>
      </c>
      <c r="E65" s="49">
        <f t="shared" si="0"/>
        <v>2.21</v>
      </c>
      <c r="F65" s="10" t="b">
        <v>0</v>
      </c>
      <c r="G65" s="6">
        <f t="shared" si="1"/>
        <v>2.4569999999999999</v>
      </c>
      <c r="H65" s="5" t="s">
        <v>569</v>
      </c>
      <c r="I65" s="84" t="s">
        <v>798</v>
      </c>
      <c r="J65" s="10">
        <f>VLOOKUP(I65,'1bis_Benchmarks CBAM'!$A$2:$B$20,2,FALSE)</f>
        <v>1.9514</v>
      </c>
    </row>
    <row r="66" spans="1:10" x14ac:dyDescent="0.3">
      <c r="A66" s="99" t="s">
        <v>58</v>
      </c>
      <c r="B66" s="86" t="s">
        <v>715</v>
      </c>
      <c r="C66" s="6">
        <v>2.65</v>
      </c>
      <c r="D66" s="6">
        <v>0.62</v>
      </c>
      <c r="E66" s="49">
        <f t="shared" si="0"/>
        <v>3.27</v>
      </c>
      <c r="F66" s="10" t="b">
        <v>0</v>
      </c>
      <c r="G66" s="6">
        <f t="shared" si="1"/>
        <v>3.4449999999999998</v>
      </c>
      <c r="H66" s="5" t="s">
        <v>569</v>
      </c>
      <c r="I66" s="84" t="s">
        <v>798</v>
      </c>
      <c r="J66" s="10">
        <f>VLOOKUP(I66,'1bis_Benchmarks CBAM'!$A$2:$B$20,2,FALSE)</f>
        <v>1.9514</v>
      </c>
    </row>
    <row r="67" spans="1:10" x14ac:dyDescent="0.3">
      <c r="A67" s="99" t="s">
        <v>59</v>
      </c>
      <c r="B67" s="86" t="s">
        <v>714</v>
      </c>
      <c r="C67" s="6">
        <v>1.89</v>
      </c>
      <c r="D67" s="6">
        <v>0.32</v>
      </c>
      <c r="E67" s="49">
        <f t="shared" si="0"/>
        <v>2.21</v>
      </c>
      <c r="F67" s="10" t="b">
        <v>0</v>
      </c>
      <c r="G67" s="6">
        <f t="shared" si="1"/>
        <v>2.4569999999999999</v>
      </c>
      <c r="H67" s="5" t="s">
        <v>569</v>
      </c>
      <c r="I67" s="84" t="s">
        <v>798</v>
      </c>
      <c r="J67" s="10">
        <f>VLOOKUP(I67,'1bis_Benchmarks CBAM'!$A$2:$B$20,2,FALSE)</f>
        <v>1.9514</v>
      </c>
    </row>
    <row r="68" spans="1:10" x14ac:dyDescent="0.3">
      <c r="A68" s="99" t="s">
        <v>60</v>
      </c>
      <c r="B68" s="86" t="s">
        <v>714</v>
      </c>
      <c r="C68" s="6">
        <v>1.89</v>
      </c>
      <c r="D68" s="6">
        <v>0.32</v>
      </c>
      <c r="E68" s="49">
        <f t="shared" ref="E68:E131" si="2">C68+D68</f>
        <v>2.21</v>
      </c>
      <c r="F68" s="10" t="b">
        <v>0</v>
      </c>
      <c r="G68" s="6">
        <f t="shared" ref="G68:G131" si="3">IF(F68,C68+D68,C68)*1.3</f>
        <v>2.4569999999999999</v>
      </c>
      <c r="H68" s="5" t="s">
        <v>569</v>
      </c>
      <c r="I68" s="84" t="s">
        <v>798</v>
      </c>
      <c r="J68" s="10">
        <f>VLOOKUP(I68,'1bis_Benchmarks CBAM'!$A$2:$B$20,2,FALSE)</f>
        <v>1.9514</v>
      </c>
    </row>
    <row r="69" spans="1:10" x14ac:dyDescent="0.3">
      <c r="A69" s="99" t="s">
        <v>61</v>
      </c>
      <c r="B69" s="86" t="s">
        <v>714</v>
      </c>
      <c r="C69" s="6">
        <v>1.89</v>
      </c>
      <c r="D69" s="6">
        <v>0.32</v>
      </c>
      <c r="E69" s="49">
        <f t="shared" si="2"/>
        <v>2.21</v>
      </c>
      <c r="F69" s="10" t="b">
        <v>0</v>
      </c>
      <c r="G69" s="6">
        <f t="shared" si="3"/>
        <v>2.4569999999999999</v>
      </c>
      <c r="H69" s="5" t="s">
        <v>569</v>
      </c>
      <c r="I69" s="84" t="s">
        <v>798</v>
      </c>
      <c r="J69" s="10">
        <f>VLOOKUP(I69,'1bis_Benchmarks CBAM'!$A$2:$B$20,2,FALSE)</f>
        <v>1.9514</v>
      </c>
    </row>
    <row r="70" spans="1:10" x14ac:dyDescent="0.3">
      <c r="A70" s="99" t="s">
        <v>62</v>
      </c>
      <c r="B70" s="86" t="s">
        <v>714</v>
      </c>
      <c r="C70" s="6">
        <v>1.89</v>
      </c>
      <c r="D70" s="6">
        <v>0.32</v>
      </c>
      <c r="E70" s="49">
        <f t="shared" si="2"/>
        <v>2.21</v>
      </c>
      <c r="F70" s="10" t="b">
        <v>0</v>
      </c>
      <c r="G70" s="6">
        <f t="shared" si="3"/>
        <v>2.4569999999999999</v>
      </c>
      <c r="H70" s="5" t="s">
        <v>569</v>
      </c>
      <c r="I70" s="84" t="s">
        <v>798</v>
      </c>
      <c r="J70" s="10">
        <f>VLOOKUP(I70,'1bis_Benchmarks CBAM'!$A$2:$B$20,2,FALSE)</f>
        <v>1.9514</v>
      </c>
    </row>
    <row r="71" spans="1:10" x14ac:dyDescent="0.3">
      <c r="A71" s="99" t="s">
        <v>63</v>
      </c>
      <c r="B71" s="86" t="s">
        <v>715</v>
      </c>
      <c r="C71" s="6">
        <v>2.65</v>
      </c>
      <c r="D71" s="6">
        <v>0.62</v>
      </c>
      <c r="E71" s="49">
        <f t="shared" si="2"/>
        <v>3.27</v>
      </c>
      <c r="F71" s="10" t="b">
        <v>0</v>
      </c>
      <c r="G71" s="6">
        <f t="shared" si="3"/>
        <v>3.4449999999999998</v>
      </c>
      <c r="H71" s="5" t="s">
        <v>569</v>
      </c>
      <c r="I71" s="84" t="s">
        <v>798</v>
      </c>
      <c r="J71" s="10">
        <f>VLOOKUP(I71,'1bis_Benchmarks CBAM'!$A$2:$B$20,2,FALSE)</f>
        <v>1.9514</v>
      </c>
    </row>
    <row r="72" spans="1:10" x14ac:dyDescent="0.3">
      <c r="A72" s="99" t="s">
        <v>64</v>
      </c>
      <c r="B72" s="86" t="s">
        <v>714</v>
      </c>
      <c r="C72" s="6">
        <v>1.89</v>
      </c>
      <c r="D72" s="6">
        <v>0.32</v>
      </c>
      <c r="E72" s="49">
        <f t="shared" si="2"/>
        <v>2.21</v>
      </c>
      <c r="F72" s="10" t="b">
        <v>0</v>
      </c>
      <c r="G72" s="6">
        <f t="shared" si="3"/>
        <v>2.4569999999999999</v>
      </c>
      <c r="H72" s="5" t="s">
        <v>569</v>
      </c>
      <c r="I72" s="84" t="s">
        <v>798</v>
      </c>
      <c r="J72" s="10">
        <f>VLOOKUP(I72,'1bis_Benchmarks CBAM'!$A$2:$B$20,2,FALSE)</f>
        <v>1.9514</v>
      </c>
    </row>
    <row r="73" spans="1:10" x14ac:dyDescent="0.3">
      <c r="A73" s="99" t="s">
        <v>65</v>
      </c>
      <c r="B73" s="86" t="s">
        <v>715</v>
      </c>
      <c r="C73" s="6">
        <v>2.65</v>
      </c>
      <c r="D73" s="6">
        <v>0.62</v>
      </c>
      <c r="E73" s="49">
        <f t="shared" si="2"/>
        <v>3.27</v>
      </c>
      <c r="F73" s="10" t="b">
        <v>0</v>
      </c>
      <c r="G73" s="6">
        <f t="shared" si="3"/>
        <v>3.4449999999999998</v>
      </c>
      <c r="H73" s="5" t="s">
        <v>569</v>
      </c>
      <c r="I73" s="84" t="s">
        <v>798</v>
      </c>
      <c r="J73" s="10">
        <f>VLOOKUP(I73,'1bis_Benchmarks CBAM'!$A$2:$B$20,2,FALSE)</f>
        <v>1.9514</v>
      </c>
    </row>
    <row r="74" spans="1:10" x14ac:dyDescent="0.3">
      <c r="A74" s="99" t="s">
        <v>66</v>
      </c>
      <c r="B74" s="86" t="s">
        <v>714</v>
      </c>
      <c r="C74" s="6">
        <v>1.89</v>
      </c>
      <c r="D74" s="6">
        <v>0.32</v>
      </c>
      <c r="E74" s="49">
        <f t="shared" si="2"/>
        <v>2.21</v>
      </c>
      <c r="F74" s="10" t="b">
        <v>0</v>
      </c>
      <c r="G74" s="6">
        <f t="shared" si="3"/>
        <v>2.4569999999999999</v>
      </c>
      <c r="H74" s="5" t="s">
        <v>569</v>
      </c>
      <c r="I74" s="84" t="s">
        <v>798</v>
      </c>
      <c r="J74" s="10">
        <f>VLOOKUP(I74,'1bis_Benchmarks CBAM'!$A$2:$B$20,2,FALSE)</f>
        <v>1.9514</v>
      </c>
    </row>
    <row r="75" spans="1:10" x14ac:dyDescent="0.3">
      <c r="A75" s="99" t="s">
        <v>67</v>
      </c>
      <c r="B75" s="86" t="s">
        <v>715</v>
      </c>
      <c r="C75" s="6">
        <v>2.65</v>
      </c>
      <c r="D75" s="6">
        <v>0.62</v>
      </c>
      <c r="E75" s="49">
        <f t="shared" si="2"/>
        <v>3.27</v>
      </c>
      <c r="F75" s="10" t="b">
        <v>0</v>
      </c>
      <c r="G75" s="6">
        <f t="shared" si="3"/>
        <v>3.4449999999999998</v>
      </c>
      <c r="H75" s="5" t="s">
        <v>569</v>
      </c>
      <c r="I75" s="84" t="s">
        <v>798</v>
      </c>
      <c r="J75" s="10">
        <f>VLOOKUP(I75,'1bis_Benchmarks CBAM'!$A$2:$B$20,2,FALSE)</f>
        <v>1.9514</v>
      </c>
    </row>
    <row r="76" spans="1:10" x14ac:dyDescent="0.3">
      <c r="A76" s="99" t="s">
        <v>68</v>
      </c>
      <c r="B76" s="86" t="s">
        <v>714</v>
      </c>
      <c r="C76" s="6">
        <v>1.89</v>
      </c>
      <c r="D76" s="6">
        <v>0.32</v>
      </c>
      <c r="E76" s="49">
        <f t="shared" si="2"/>
        <v>2.21</v>
      </c>
      <c r="F76" s="10" t="b">
        <v>0</v>
      </c>
      <c r="G76" s="6">
        <f t="shared" si="3"/>
        <v>2.4569999999999999</v>
      </c>
      <c r="H76" s="5" t="s">
        <v>569</v>
      </c>
      <c r="I76" s="84" t="s">
        <v>798</v>
      </c>
      <c r="J76" s="10">
        <f>VLOOKUP(I76,'1bis_Benchmarks CBAM'!$A$2:$B$20,2,FALSE)</f>
        <v>1.9514</v>
      </c>
    </row>
    <row r="77" spans="1:10" x14ac:dyDescent="0.3">
      <c r="A77" s="99" t="s">
        <v>69</v>
      </c>
      <c r="B77" s="86" t="s">
        <v>716</v>
      </c>
      <c r="C77" s="6">
        <v>2.0099999999999998</v>
      </c>
      <c r="D77" s="6">
        <v>0.27</v>
      </c>
      <c r="E77" s="49">
        <f t="shared" si="2"/>
        <v>2.2799999999999998</v>
      </c>
      <c r="F77" s="10" t="b">
        <v>0</v>
      </c>
      <c r="G77" s="6">
        <f t="shared" si="3"/>
        <v>2.613</v>
      </c>
      <c r="H77" s="5" t="s">
        <v>569</v>
      </c>
      <c r="I77" s="84" t="s">
        <v>799</v>
      </c>
      <c r="J77" s="10">
        <f>VLOOKUP(I77,'1bis_Benchmarks CBAM'!$A$2:$B$20,2,FALSE)</f>
        <v>2.1465400000000003</v>
      </c>
    </row>
    <row r="78" spans="1:10" x14ac:dyDescent="0.3">
      <c r="A78" s="99" t="s">
        <v>70</v>
      </c>
      <c r="B78" s="86" t="s">
        <v>716</v>
      </c>
      <c r="C78" s="6">
        <v>2.0099999999999998</v>
      </c>
      <c r="D78" s="6">
        <v>0.27</v>
      </c>
      <c r="E78" s="49">
        <f t="shared" si="2"/>
        <v>2.2799999999999998</v>
      </c>
      <c r="F78" s="10" t="b">
        <v>0</v>
      </c>
      <c r="G78" s="6">
        <f t="shared" si="3"/>
        <v>2.613</v>
      </c>
      <c r="H78" s="5" t="s">
        <v>569</v>
      </c>
      <c r="I78" s="84" t="s">
        <v>799</v>
      </c>
      <c r="J78" s="10">
        <f>VLOOKUP(I78,'1bis_Benchmarks CBAM'!$A$2:$B$20,2,FALSE)</f>
        <v>2.1465400000000003</v>
      </c>
    </row>
    <row r="79" spans="1:10" x14ac:dyDescent="0.3">
      <c r="A79" s="99" t="s">
        <v>71</v>
      </c>
      <c r="B79" s="86" t="s">
        <v>716</v>
      </c>
      <c r="C79" s="6">
        <v>2.0099999999999998</v>
      </c>
      <c r="D79" s="6">
        <v>0.27</v>
      </c>
      <c r="E79" s="49">
        <f t="shared" si="2"/>
        <v>2.2799999999999998</v>
      </c>
      <c r="F79" s="10" t="b">
        <v>0</v>
      </c>
      <c r="G79" s="6">
        <f t="shared" si="3"/>
        <v>2.613</v>
      </c>
      <c r="H79" s="5" t="s">
        <v>569</v>
      </c>
      <c r="I79" s="84" t="s">
        <v>799</v>
      </c>
      <c r="J79" s="10">
        <f>VLOOKUP(I79,'1bis_Benchmarks CBAM'!$A$2:$B$20,2,FALSE)</f>
        <v>2.1465400000000003</v>
      </c>
    </row>
    <row r="80" spans="1:10" x14ac:dyDescent="0.3">
      <c r="A80" s="99" t="s">
        <v>72</v>
      </c>
      <c r="B80" s="86" t="s">
        <v>716</v>
      </c>
      <c r="C80" s="6">
        <v>2.0099999999999998</v>
      </c>
      <c r="D80" s="6">
        <v>0.27</v>
      </c>
      <c r="E80" s="49">
        <f t="shared" si="2"/>
        <v>2.2799999999999998</v>
      </c>
      <c r="F80" s="10" t="b">
        <v>0</v>
      </c>
      <c r="G80" s="6">
        <f t="shared" si="3"/>
        <v>2.613</v>
      </c>
      <c r="H80" s="5" t="s">
        <v>569</v>
      </c>
      <c r="I80" s="84" t="s">
        <v>799</v>
      </c>
      <c r="J80" s="10">
        <f>VLOOKUP(I80,'1bis_Benchmarks CBAM'!$A$2:$B$20,2,FALSE)</f>
        <v>2.1465400000000003</v>
      </c>
    </row>
    <row r="81" spans="1:10" x14ac:dyDescent="0.3">
      <c r="A81" s="99" t="s">
        <v>73</v>
      </c>
      <c r="B81" s="86" t="s">
        <v>716</v>
      </c>
      <c r="C81" s="6">
        <v>2.0099999999999998</v>
      </c>
      <c r="D81" s="6">
        <v>0.27</v>
      </c>
      <c r="E81" s="49">
        <f t="shared" si="2"/>
        <v>2.2799999999999998</v>
      </c>
      <c r="F81" s="10" t="b">
        <v>0</v>
      </c>
      <c r="G81" s="6">
        <f t="shared" si="3"/>
        <v>2.613</v>
      </c>
      <c r="H81" s="5" t="s">
        <v>569</v>
      </c>
      <c r="I81" s="84" t="s">
        <v>799</v>
      </c>
      <c r="J81" s="10">
        <f>VLOOKUP(I81,'1bis_Benchmarks CBAM'!$A$2:$B$20,2,FALSE)</f>
        <v>2.1465400000000003</v>
      </c>
    </row>
    <row r="82" spans="1:10" x14ac:dyDescent="0.3">
      <c r="A82" s="99" t="s">
        <v>74</v>
      </c>
      <c r="B82" s="86" t="s">
        <v>716</v>
      </c>
      <c r="C82" s="6">
        <v>2.0099999999999998</v>
      </c>
      <c r="D82" s="6">
        <v>0.27</v>
      </c>
      <c r="E82" s="49">
        <f t="shared" si="2"/>
        <v>2.2799999999999998</v>
      </c>
      <c r="F82" s="10" t="b">
        <v>0</v>
      </c>
      <c r="G82" s="6">
        <f t="shared" si="3"/>
        <v>2.613</v>
      </c>
      <c r="H82" s="5" t="s">
        <v>569</v>
      </c>
      <c r="I82" s="84" t="s">
        <v>799</v>
      </c>
      <c r="J82" s="10">
        <f>VLOOKUP(I82,'1bis_Benchmarks CBAM'!$A$2:$B$20,2,FALSE)</f>
        <v>2.1465400000000003</v>
      </c>
    </row>
    <row r="83" spans="1:10" x14ac:dyDescent="0.3">
      <c r="A83" s="99" t="s">
        <v>75</v>
      </c>
      <c r="B83" s="86" t="s">
        <v>716</v>
      </c>
      <c r="C83" s="6">
        <v>2.0099999999999998</v>
      </c>
      <c r="D83" s="6">
        <v>0.27</v>
      </c>
      <c r="E83" s="49">
        <f t="shared" si="2"/>
        <v>2.2799999999999998</v>
      </c>
      <c r="F83" s="10" t="b">
        <v>0</v>
      </c>
      <c r="G83" s="6">
        <f t="shared" si="3"/>
        <v>2.613</v>
      </c>
      <c r="H83" s="5" t="s">
        <v>569</v>
      </c>
      <c r="I83" s="84" t="s">
        <v>799</v>
      </c>
      <c r="J83" s="10">
        <f>VLOOKUP(I83,'1bis_Benchmarks CBAM'!$A$2:$B$20,2,FALSE)</f>
        <v>2.1465400000000003</v>
      </c>
    </row>
    <row r="84" spans="1:10" x14ac:dyDescent="0.3">
      <c r="A84" s="99" t="s">
        <v>76</v>
      </c>
      <c r="B84" s="86" t="s">
        <v>716</v>
      </c>
      <c r="C84" s="6">
        <v>2.0099999999999998</v>
      </c>
      <c r="D84" s="6">
        <v>0.27</v>
      </c>
      <c r="E84" s="49">
        <f t="shared" si="2"/>
        <v>2.2799999999999998</v>
      </c>
      <c r="F84" s="10" t="b">
        <v>0</v>
      </c>
      <c r="G84" s="6">
        <f t="shared" si="3"/>
        <v>2.613</v>
      </c>
      <c r="H84" s="5" t="s">
        <v>569</v>
      </c>
      <c r="I84" s="84" t="s">
        <v>799</v>
      </c>
      <c r="J84" s="10">
        <f>VLOOKUP(I84,'1bis_Benchmarks CBAM'!$A$2:$B$20,2,FALSE)</f>
        <v>2.1465400000000003</v>
      </c>
    </row>
    <row r="85" spans="1:10" x14ac:dyDescent="0.3">
      <c r="A85" s="99" t="s">
        <v>77</v>
      </c>
      <c r="B85" s="86" t="s">
        <v>716</v>
      </c>
      <c r="C85" s="6">
        <v>2.0099999999999998</v>
      </c>
      <c r="D85" s="6">
        <v>0.27</v>
      </c>
      <c r="E85" s="49">
        <f t="shared" si="2"/>
        <v>2.2799999999999998</v>
      </c>
      <c r="F85" s="10" t="b">
        <v>0</v>
      </c>
      <c r="G85" s="6">
        <f t="shared" si="3"/>
        <v>2.613</v>
      </c>
      <c r="H85" s="5" t="s">
        <v>569</v>
      </c>
      <c r="I85" s="84" t="s">
        <v>799</v>
      </c>
      <c r="J85" s="10">
        <f>VLOOKUP(I85,'1bis_Benchmarks CBAM'!$A$2:$B$20,2,FALSE)</f>
        <v>2.1465400000000003</v>
      </c>
    </row>
    <row r="86" spans="1:10" x14ac:dyDescent="0.3">
      <c r="A86" s="99" t="s">
        <v>78</v>
      </c>
      <c r="B86" s="86" t="s">
        <v>716</v>
      </c>
      <c r="C86" s="6">
        <v>2.0099999999999998</v>
      </c>
      <c r="D86" s="6">
        <v>0.27</v>
      </c>
      <c r="E86" s="49">
        <f t="shared" si="2"/>
        <v>2.2799999999999998</v>
      </c>
      <c r="F86" s="10" t="b">
        <v>0</v>
      </c>
      <c r="G86" s="6">
        <f t="shared" si="3"/>
        <v>2.613</v>
      </c>
      <c r="H86" s="5" t="s">
        <v>569</v>
      </c>
      <c r="I86" s="84" t="s">
        <v>799</v>
      </c>
      <c r="J86" s="10">
        <f>VLOOKUP(I86,'1bis_Benchmarks CBAM'!$A$2:$B$20,2,FALSE)</f>
        <v>2.1465400000000003</v>
      </c>
    </row>
    <row r="87" spans="1:10" x14ac:dyDescent="0.3">
      <c r="A87" s="99" t="s">
        <v>79</v>
      </c>
      <c r="B87" s="86" t="s">
        <v>716</v>
      </c>
      <c r="C87" s="6">
        <v>2.0099999999999998</v>
      </c>
      <c r="D87" s="6">
        <v>0.27</v>
      </c>
      <c r="E87" s="49">
        <f t="shared" si="2"/>
        <v>2.2799999999999998</v>
      </c>
      <c r="F87" s="10" t="b">
        <v>0</v>
      </c>
      <c r="G87" s="6">
        <f t="shared" si="3"/>
        <v>2.613</v>
      </c>
      <c r="H87" s="5" t="s">
        <v>569</v>
      </c>
      <c r="I87" s="84" t="s">
        <v>799</v>
      </c>
      <c r="J87" s="10">
        <f>VLOOKUP(I87,'1bis_Benchmarks CBAM'!$A$2:$B$20,2,FALSE)</f>
        <v>2.1465400000000003</v>
      </c>
    </row>
    <row r="88" spans="1:10" x14ac:dyDescent="0.3">
      <c r="A88" s="99" t="s">
        <v>80</v>
      </c>
      <c r="B88" s="86" t="s">
        <v>716</v>
      </c>
      <c r="C88" s="6">
        <v>2.0099999999999998</v>
      </c>
      <c r="D88" s="6">
        <v>0.27</v>
      </c>
      <c r="E88" s="49">
        <f t="shared" si="2"/>
        <v>2.2799999999999998</v>
      </c>
      <c r="F88" s="10" t="b">
        <v>0</v>
      </c>
      <c r="G88" s="6">
        <f t="shared" si="3"/>
        <v>2.613</v>
      </c>
      <c r="H88" s="5" t="s">
        <v>569</v>
      </c>
      <c r="I88" s="84" t="s">
        <v>799</v>
      </c>
      <c r="J88" s="10">
        <f>VLOOKUP(I88,'1bis_Benchmarks CBAM'!$A$2:$B$20,2,FALSE)</f>
        <v>2.1465400000000003</v>
      </c>
    </row>
    <row r="89" spans="1:10" x14ac:dyDescent="0.3">
      <c r="A89" s="99" t="s">
        <v>81</v>
      </c>
      <c r="B89" s="86" t="s">
        <v>716</v>
      </c>
      <c r="C89" s="6">
        <v>2.0099999999999998</v>
      </c>
      <c r="D89" s="6">
        <v>0.27</v>
      </c>
      <c r="E89" s="49">
        <f t="shared" si="2"/>
        <v>2.2799999999999998</v>
      </c>
      <c r="F89" s="10" t="b">
        <v>0</v>
      </c>
      <c r="G89" s="6">
        <f t="shared" si="3"/>
        <v>2.613</v>
      </c>
      <c r="H89" s="5" t="s">
        <v>569</v>
      </c>
      <c r="I89" s="84" t="s">
        <v>799</v>
      </c>
      <c r="J89" s="10">
        <f>VLOOKUP(I89,'1bis_Benchmarks CBAM'!$A$2:$B$20,2,FALSE)</f>
        <v>2.1465400000000003</v>
      </c>
    </row>
    <row r="90" spans="1:10" x14ac:dyDescent="0.3">
      <c r="A90" s="99" t="s">
        <v>82</v>
      </c>
      <c r="B90" s="86" t="s">
        <v>716</v>
      </c>
      <c r="C90" s="6">
        <v>2.0099999999999998</v>
      </c>
      <c r="D90" s="6">
        <v>0.27</v>
      </c>
      <c r="E90" s="49">
        <f t="shared" si="2"/>
        <v>2.2799999999999998</v>
      </c>
      <c r="F90" s="10" t="b">
        <v>0</v>
      </c>
      <c r="G90" s="6">
        <f t="shared" si="3"/>
        <v>2.613</v>
      </c>
      <c r="H90" s="5" t="s">
        <v>569</v>
      </c>
      <c r="I90" s="84" t="s">
        <v>799</v>
      </c>
      <c r="J90" s="10">
        <f>VLOOKUP(I90,'1bis_Benchmarks CBAM'!$A$2:$B$20,2,FALSE)</f>
        <v>2.1465400000000003</v>
      </c>
    </row>
    <row r="91" spans="1:10" x14ac:dyDescent="0.3">
      <c r="A91" s="99" t="s">
        <v>83</v>
      </c>
      <c r="B91" s="86" t="s">
        <v>716</v>
      </c>
      <c r="C91" s="6">
        <v>2.0099999999999998</v>
      </c>
      <c r="D91" s="6">
        <v>0.27</v>
      </c>
      <c r="E91" s="49">
        <f t="shared" si="2"/>
        <v>2.2799999999999998</v>
      </c>
      <c r="F91" s="10" t="b">
        <v>0</v>
      </c>
      <c r="G91" s="6">
        <f t="shared" si="3"/>
        <v>2.613</v>
      </c>
      <c r="H91" s="5" t="s">
        <v>569</v>
      </c>
      <c r="I91" s="84" t="s">
        <v>799</v>
      </c>
      <c r="J91" s="10">
        <f>VLOOKUP(I91,'1bis_Benchmarks CBAM'!$A$2:$B$20,2,FALSE)</f>
        <v>2.1465400000000003</v>
      </c>
    </row>
    <row r="92" spans="1:10" x14ac:dyDescent="0.3">
      <c r="A92" s="99" t="s">
        <v>84</v>
      </c>
      <c r="B92" s="86" t="s">
        <v>716</v>
      </c>
      <c r="C92" s="6">
        <v>2.0099999999999998</v>
      </c>
      <c r="D92" s="6">
        <v>0.27</v>
      </c>
      <c r="E92" s="49">
        <f t="shared" si="2"/>
        <v>2.2799999999999998</v>
      </c>
      <c r="F92" s="10" t="b">
        <v>0</v>
      </c>
      <c r="G92" s="6">
        <f t="shared" si="3"/>
        <v>2.613</v>
      </c>
      <c r="H92" s="5" t="s">
        <v>569</v>
      </c>
      <c r="I92" s="84" t="s">
        <v>799</v>
      </c>
      <c r="J92" s="10">
        <f>VLOOKUP(I92,'1bis_Benchmarks CBAM'!$A$2:$B$20,2,FALSE)</f>
        <v>2.1465400000000003</v>
      </c>
    </row>
    <row r="93" spans="1:10" x14ac:dyDescent="0.3">
      <c r="A93" s="99" t="s">
        <v>85</v>
      </c>
      <c r="B93" s="86" t="s">
        <v>716</v>
      </c>
      <c r="C93" s="6">
        <v>2.0099999999999998</v>
      </c>
      <c r="D93" s="6">
        <v>0.27</v>
      </c>
      <c r="E93" s="49">
        <f t="shared" si="2"/>
        <v>2.2799999999999998</v>
      </c>
      <c r="F93" s="10" t="b">
        <v>0</v>
      </c>
      <c r="G93" s="6">
        <f t="shared" si="3"/>
        <v>2.613</v>
      </c>
      <c r="H93" s="5" t="s">
        <v>569</v>
      </c>
      <c r="I93" s="84" t="s">
        <v>799</v>
      </c>
      <c r="J93" s="10">
        <f>VLOOKUP(I93,'1bis_Benchmarks CBAM'!$A$2:$B$20,2,FALSE)</f>
        <v>2.1465400000000003</v>
      </c>
    </row>
    <row r="94" spans="1:10" x14ac:dyDescent="0.3">
      <c r="A94" s="99" t="s">
        <v>86</v>
      </c>
      <c r="B94" s="86" t="s">
        <v>716</v>
      </c>
      <c r="C94" s="6">
        <v>2.0099999999999998</v>
      </c>
      <c r="D94" s="6">
        <v>0.27</v>
      </c>
      <c r="E94" s="49">
        <f t="shared" si="2"/>
        <v>2.2799999999999998</v>
      </c>
      <c r="F94" s="10" t="b">
        <v>0</v>
      </c>
      <c r="G94" s="6">
        <f t="shared" si="3"/>
        <v>2.613</v>
      </c>
      <c r="H94" s="5" t="s">
        <v>569</v>
      </c>
      <c r="I94" s="84" t="s">
        <v>799</v>
      </c>
      <c r="J94" s="10">
        <f>VLOOKUP(I94,'1bis_Benchmarks CBAM'!$A$2:$B$20,2,FALSE)</f>
        <v>2.1465400000000003</v>
      </c>
    </row>
    <row r="95" spans="1:10" x14ac:dyDescent="0.3">
      <c r="A95" s="99" t="s">
        <v>87</v>
      </c>
      <c r="B95" s="86" t="s">
        <v>716</v>
      </c>
      <c r="C95" s="6">
        <v>2.0099999999999998</v>
      </c>
      <c r="D95" s="6">
        <v>0.27</v>
      </c>
      <c r="E95" s="49">
        <f t="shared" si="2"/>
        <v>2.2799999999999998</v>
      </c>
      <c r="F95" s="10" t="b">
        <v>0</v>
      </c>
      <c r="G95" s="6">
        <f t="shared" si="3"/>
        <v>2.613</v>
      </c>
      <c r="H95" s="5" t="s">
        <v>569</v>
      </c>
      <c r="I95" s="84" t="s">
        <v>799</v>
      </c>
      <c r="J95" s="10">
        <f>VLOOKUP(I95,'1bis_Benchmarks CBAM'!$A$2:$B$20,2,FALSE)</f>
        <v>2.1465400000000003</v>
      </c>
    </row>
    <row r="96" spans="1:10" x14ac:dyDescent="0.3">
      <c r="A96" s="99" t="s">
        <v>88</v>
      </c>
      <c r="B96" s="86" t="s">
        <v>716</v>
      </c>
      <c r="C96" s="6">
        <v>2.0099999999999998</v>
      </c>
      <c r="D96" s="6">
        <v>0.27</v>
      </c>
      <c r="E96" s="49">
        <f t="shared" si="2"/>
        <v>2.2799999999999998</v>
      </c>
      <c r="F96" s="10" t="b">
        <v>0</v>
      </c>
      <c r="G96" s="6">
        <f t="shared" si="3"/>
        <v>2.613</v>
      </c>
      <c r="H96" s="5" t="s">
        <v>569</v>
      </c>
      <c r="I96" s="84" t="s">
        <v>799</v>
      </c>
      <c r="J96" s="10">
        <f>VLOOKUP(I96,'1bis_Benchmarks CBAM'!$A$2:$B$20,2,FALSE)</f>
        <v>2.1465400000000003</v>
      </c>
    </row>
    <row r="97" spans="1:10" x14ac:dyDescent="0.3">
      <c r="A97" s="99" t="s">
        <v>89</v>
      </c>
      <c r="B97" s="86" t="s">
        <v>717</v>
      </c>
      <c r="C97" s="6">
        <v>2.0299999999999998</v>
      </c>
      <c r="D97" s="6">
        <v>0.36</v>
      </c>
      <c r="E97" s="49">
        <f t="shared" si="2"/>
        <v>2.3899999999999997</v>
      </c>
      <c r="F97" s="10" t="b">
        <v>0</v>
      </c>
      <c r="G97" s="6">
        <f t="shared" si="3"/>
        <v>2.6389999999999998</v>
      </c>
      <c r="H97" s="5" t="s">
        <v>569</v>
      </c>
      <c r="I97" s="84" t="s">
        <v>799</v>
      </c>
      <c r="J97" s="10">
        <f>VLOOKUP(I97,'1bis_Benchmarks CBAM'!$A$2:$B$20,2,FALSE)</f>
        <v>2.1465400000000003</v>
      </c>
    </row>
    <row r="98" spans="1:10" x14ac:dyDescent="0.3">
      <c r="A98" s="99" t="s">
        <v>90</v>
      </c>
      <c r="B98" s="86" t="s">
        <v>717</v>
      </c>
      <c r="C98" s="6">
        <v>2.0299999999999998</v>
      </c>
      <c r="D98" s="6">
        <v>0.36</v>
      </c>
      <c r="E98" s="49">
        <f t="shared" si="2"/>
        <v>2.3899999999999997</v>
      </c>
      <c r="F98" s="10" t="b">
        <v>0</v>
      </c>
      <c r="G98" s="6">
        <f t="shared" si="3"/>
        <v>2.6389999999999998</v>
      </c>
      <c r="H98" s="5" t="s">
        <v>569</v>
      </c>
      <c r="I98" s="84" t="s">
        <v>799</v>
      </c>
      <c r="J98" s="10">
        <f>VLOOKUP(I98,'1bis_Benchmarks CBAM'!$A$2:$B$20,2,FALSE)</f>
        <v>2.1465400000000003</v>
      </c>
    </row>
    <row r="99" spans="1:10" x14ac:dyDescent="0.3">
      <c r="A99" s="99" t="s">
        <v>91</v>
      </c>
      <c r="B99" s="86" t="s">
        <v>717</v>
      </c>
      <c r="C99" s="6">
        <v>2.0299999999999998</v>
      </c>
      <c r="D99" s="6">
        <v>0.36</v>
      </c>
      <c r="E99" s="49">
        <f t="shared" si="2"/>
        <v>2.3899999999999997</v>
      </c>
      <c r="F99" s="10" t="b">
        <v>0</v>
      </c>
      <c r="G99" s="6">
        <f t="shared" si="3"/>
        <v>2.6389999999999998</v>
      </c>
      <c r="H99" s="5" t="s">
        <v>569</v>
      </c>
      <c r="I99" s="84" t="s">
        <v>799</v>
      </c>
      <c r="J99" s="10">
        <f>VLOOKUP(I99,'1bis_Benchmarks CBAM'!$A$2:$B$20,2,FALSE)</f>
        <v>2.1465400000000003</v>
      </c>
    </row>
    <row r="100" spans="1:10" x14ac:dyDescent="0.3">
      <c r="A100" s="99" t="s">
        <v>92</v>
      </c>
      <c r="B100" s="86" t="s">
        <v>717</v>
      </c>
      <c r="C100" s="6">
        <v>2.0299999999999998</v>
      </c>
      <c r="D100" s="6">
        <v>0.36</v>
      </c>
      <c r="E100" s="49">
        <f t="shared" si="2"/>
        <v>2.3899999999999997</v>
      </c>
      <c r="F100" s="10" t="b">
        <v>0</v>
      </c>
      <c r="G100" s="6">
        <f t="shared" si="3"/>
        <v>2.6389999999999998</v>
      </c>
      <c r="H100" s="5" t="s">
        <v>569</v>
      </c>
      <c r="I100" s="84" t="s">
        <v>799</v>
      </c>
      <c r="J100" s="10">
        <f>VLOOKUP(I100,'1bis_Benchmarks CBAM'!$A$2:$B$20,2,FALSE)</f>
        <v>2.1465400000000003</v>
      </c>
    </row>
    <row r="101" spans="1:10" x14ac:dyDescent="0.3">
      <c r="A101" s="99" t="s">
        <v>93</v>
      </c>
      <c r="B101" s="86" t="s">
        <v>717</v>
      </c>
      <c r="C101" s="6">
        <v>2.0299999999999998</v>
      </c>
      <c r="D101" s="6">
        <v>0.36</v>
      </c>
      <c r="E101" s="49">
        <f t="shared" si="2"/>
        <v>2.3899999999999997</v>
      </c>
      <c r="F101" s="10" t="b">
        <v>0</v>
      </c>
      <c r="G101" s="6">
        <f t="shared" si="3"/>
        <v>2.6389999999999998</v>
      </c>
      <c r="H101" s="5" t="s">
        <v>569</v>
      </c>
      <c r="I101" s="84" t="s">
        <v>799</v>
      </c>
      <c r="J101" s="10">
        <f>VLOOKUP(I101,'1bis_Benchmarks CBAM'!$A$2:$B$20,2,FALSE)</f>
        <v>2.1465400000000003</v>
      </c>
    </row>
    <row r="102" spans="1:10" x14ac:dyDescent="0.3">
      <c r="A102" s="99" t="s">
        <v>94</v>
      </c>
      <c r="B102" s="86" t="s">
        <v>717</v>
      </c>
      <c r="C102" s="6">
        <v>2.0299999999999998</v>
      </c>
      <c r="D102" s="6">
        <v>0.36</v>
      </c>
      <c r="E102" s="49">
        <f t="shared" si="2"/>
        <v>2.3899999999999997</v>
      </c>
      <c r="F102" s="10" t="b">
        <v>0</v>
      </c>
      <c r="G102" s="6">
        <f t="shared" si="3"/>
        <v>2.6389999999999998</v>
      </c>
      <c r="H102" s="5" t="s">
        <v>569</v>
      </c>
      <c r="I102" s="84" t="s">
        <v>799</v>
      </c>
      <c r="J102" s="10">
        <f>VLOOKUP(I102,'1bis_Benchmarks CBAM'!$A$2:$B$20,2,FALSE)</f>
        <v>2.1465400000000003</v>
      </c>
    </row>
    <row r="103" spans="1:10" x14ac:dyDescent="0.3">
      <c r="A103" s="99" t="s">
        <v>95</v>
      </c>
      <c r="B103" s="86" t="s">
        <v>717</v>
      </c>
      <c r="C103" s="6">
        <v>2.0299999999999998</v>
      </c>
      <c r="D103" s="6">
        <v>0.36</v>
      </c>
      <c r="E103" s="49">
        <f t="shared" si="2"/>
        <v>2.3899999999999997</v>
      </c>
      <c r="F103" s="10" t="b">
        <v>0</v>
      </c>
      <c r="G103" s="6">
        <f t="shared" si="3"/>
        <v>2.6389999999999998</v>
      </c>
      <c r="H103" s="5" t="s">
        <v>569</v>
      </c>
      <c r="I103" s="84" t="s">
        <v>799</v>
      </c>
      <c r="J103" s="10">
        <f>VLOOKUP(I103,'1bis_Benchmarks CBAM'!$A$2:$B$20,2,FALSE)</f>
        <v>2.1465400000000003</v>
      </c>
    </row>
    <row r="104" spans="1:10" x14ac:dyDescent="0.3">
      <c r="A104" s="99" t="s">
        <v>96</v>
      </c>
      <c r="B104" s="86" t="s">
        <v>717</v>
      </c>
      <c r="C104" s="6">
        <v>2.0299999999999998</v>
      </c>
      <c r="D104" s="6">
        <v>0.36</v>
      </c>
      <c r="E104" s="49">
        <f t="shared" si="2"/>
        <v>2.3899999999999997</v>
      </c>
      <c r="F104" s="10" t="b">
        <v>0</v>
      </c>
      <c r="G104" s="6">
        <f t="shared" si="3"/>
        <v>2.6389999999999998</v>
      </c>
      <c r="H104" s="5" t="s">
        <v>569</v>
      </c>
      <c r="I104" s="84" t="s">
        <v>799</v>
      </c>
      <c r="J104" s="10">
        <f>VLOOKUP(I104,'1bis_Benchmarks CBAM'!$A$2:$B$20,2,FALSE)</f>
        <v>2.1465400000000003</v>
      </c>
    </row>
    <row r="105" spans="1:10" x14ac:dyDescent="0.3">
      <c r="A105" s="99" t="s">
        <v>97</v>
      </c>
      <c r="B105" s="86" t="s">
        <v>717</v>
      </c>
      <c r="C105" s="6">
        <v>2.0299999999999998</v>
      </c>
      <c r="D105" s="6">
        <v>0.36</v>
      </c>
      <c r="E105" s="49">
        <f t="shared" si="2"/>
        <v>2.3899999999999997</v>
      </c>
      <c r="F105" s="10" t="b">
        <v>0</v>
      </c>
      <c r="G105" s="6">
        <f t="shared" si="3"/>
        <v>2.6389999999999998</v>
      </c>
      <c r="H105" s="5" t="s">
        <v>569</v>
      </c>
      <c r="I105" s="84" t="s">
        <v>799</v>
      </c>
      <c r="J105" s="10">
        <f>VLOOKUP(I105,'1bis_Benchmarks CBAM'!$A$2:$B$20,2,FALSE)</f>
        <v>2.1465400000000003</v>
      </c>
    </row>
    <row r="106" spans="1:10" x14ac:dyDescent="0.3">
      <c r="A106" s="99" t="s">
        <v>98</v>
      </c>
      <c r="B106" s="86" t="s">
        <v>717</v>
      </c>
      <c r="C106" s="6">
        <v>2.0299999999999998</v>
      </c>
      <c r="D106" s="6">
        <v>0.36</v>
      </c>
      <c r="E106" s="49">
        <f t="shared" si="2"/>
        <v>2.3899999999999997</v>
      </c>
      <c r="F106" s="10" t="b">
        <v>0</v>
      </c>
      <c r="G106" s="6">
        <f t="shared" si="3"/>
        <v>2.6389999999999998</v>
      </c>
      <c r="H106" s="5" t="s">
        <v>569</v>
      </c>
      <c r="I106" s="84" t="s">
        <v>799</v>
      </c>
      <c r="J106" s="10">
        <f>VLOOKUP(I106,'1bis_Benchmarks CBAM'!$A$2:$B$20,2,FALSE)</f>
        <v>2.1465400000000003</v>
      </c>
    </row>
    <row r="107" spans="1:10" x14ac:dyDescent="0.3">
      <c r="A107" s="99" t="s">
        <v>99</v>
      </c>
      <c r="B107" s="86" t="s">
        <v>717</v>
      </c>
      <c r="C107" s="6">
        <v>2.0299999999999998</v>
      </c>
      <c r="D107" s="6">
        <v>0.36</v>
      </c>
      <c r="E107" s="49">
        <f t="shared" si="2"/>
        <v>2.3899999999999997</v>
      </c>
      <c r="F107" s="10" t="b">
        <v>0</v>
      </c>
      <c r="G107" s="6">
        <f t="shared" si="3"/>
        <v>2.6389999999999998</v>
      </c>
      <c r="H107" s="5" t="s">
        <v>569</v>
      </c>
      <c r="I107" s="84" t="s">
        <v>799</v>
      </c>
      <c r="J107" s="10">
        <f>VLOOKUP(I107,'1bis_Benchmarks CBAM'!$A$2:$B$20,2,FALSE)</f>
        <v>2.1465400000000003</v>
      </c>
    </row>
    <row r="108" spans="1:10" x14ac:dyDescent="0.3">
      <c r="A108" s="99" t="s">
        <v>100</v>
      </c>
      <c r="B108" s="86" t="s">
        <v>717</v>
      </c>
      <c r="C108" s="6">
        <v>2.0299999999999998</v>
      </c>
      <c r="D108" s="6">
        <v>0.36</v>
      </c>
      <c r="E108" s="49">
        <f t="shared" si="2"/>
        <v>2.3899999999999997</v>
      </c>
      <c r="F108" s="10" t="b">
        <v>0</v>
      </c>
      <c r="G108" s="6">
        <f t="shared" si="3"/>
        <v>2.6389999999999998</v>
      </c>
      <c r="H108" s="5" t="s">
        <v>569</v>
      </c>
      <c r="I108" s="84" t="s">
        <v>799</v>
      </c>
      <c r="J108" s="10">
        <f>VLOOKUP(I108,'1bis_Benchmarks CBAM'!$A$2:$B$20,2,FALSE)</f>
        <v>2.1465400000000003</v>
      </c>
    </row>
    <row r="109" spans="1:10" x14ac:dyDescent="0.3">
      <c r="A109" s="99" t="s">
        <v>101</v>
      </c>
      <c r="B109" s="86" t="s">
        <v>717</v>
      </c>
      <c r="C109" s="6">
        <v>2.0299999999999998</v>
      </c>
      <c r="D109" s="6">
        <v>0.36</v>
      </c>
      <c r="E109" s="49">
        <f t="shared" si="2"/>
        <v>2.3899999999999997</v>
      </c>
      <c r="F109" s="10" t="b">
        <v>0</v>
      </c>
      <c r="G109" s="6">
        <f t="shared" si="3"/>
        <v>2.6389999999999998</v>
      </c>
      <c r="H109" s="5" t="s">
        <v>569</v>
      </c>
      <c r="I109" s="84" t="s">
        <v>799</v>
      </c>
      <c r="J109" s="10">
        <f>VLOOKUP(I109,'1bis_Benchmarks CBAM'!$A$2:$B$20,2,FALSE)</f>
        <v>2.1465400000000003</v>
      </c>
    </row>
    <row r="110" spans="1:10" x14ac:dyDescent="0.3">
      <c r="A110" s="99" t="s">
        <v>102</v>
      </c>
      <c r="B110" s="86" t="s">
        <v>717</v>
      </c>
      <c r="C110" s="6">
        <v>2.0299999999999998</v>
      </c>
      <c r="D110" s="6">
        <v>0.36</v>
      </c>
      <c r="E110" s="49">
        <f t="shared" si="2"/>
        <v>2.3899999999999997</v>
      </c>
      <c r="F110" s="10" t="b">
        <v>0</v>
      </c>
      <c r="G110" s="6">
        <f t="shared" si="3"/>
        <v>2.6389999999999998</v>
      </c>
      <c r="H110" s="5" t="s">
        <v>569</v>
      </c>
      <c r="I110" s="84" t="s">
        <v>799</v>
      </c>
      <c r="J110" s="10">
        <f>VLOOKUP(I110,'1bis_Benchmarks CBAM'!$A$2:$B$20,2,FALSE)</f>
        <v>2.1465400000000003</v>
      </c>
    </row>
    <row r="111" spans="1:10" x14ac:dyDescent="0.3">
      <c r="A111" s="99" t="s">
        <v>103</v>
      </c>
      <c r="B111" s="86" t="s">
        <v>717</v>
      </c>
      <c r="C111" s="6">
        <v>2.0299999999999998</v>
      </c>
      <c r="D111" s="6">
        <v>0.36</v>
      </c>
      <c r="E111" s="49">
        <f t="shared" si="2"/>
        <v>2.3899999999999997</v>
      </c>
      <c r="F111" s="10" t="b">
        <v>0</v>
      </c>
      <c r="G111" s="6">
        <f t="shared" si="3"/>
        <v>2.6389999999999998</v>
      </c>
      <c r="H111" s="5" t="s">
        <v>569</v>
      </c>
      <c r="I111" s="84" t="s">
        <v>799</v>
      </c>
      <c r="J111" s="10">
        <f>VLOOKUP(I111,'1bis_Benchmarks CBAM'!$A$2:$B$20,2,FALSE)</f>
        <v>2.1465400000000003</v>
      </c>
    </row>
    <row r="112" spans="1:10" x14ac:dyDescent="0.3">
      <c r="A112" s="99" t="s">
        <v>104</v>
      </c>
      <c r="B112" s="86" t="s">
        <v>717</v>
      </c>
      <c r="C112" s="6">
        <v>2.0299999999999998</v>
      </c>
      <c r="D112" s="6">
        <v>0.36</v>
      </c>
      <c r="E112" s="49">
        <f t="shared" si="2"/>
        <v>2.3899999999999997</v>
      </c>
      <c r="F112" s="10" t="b">
        <v>0</v>
      </c>
      <c r="G112" s="6">
        <f t="shared" si="3"/>
        <v>2.6389999999999998</v>
      </c>
      <c r="H112" s="5" t="s">
        <v>569</v>
      </c>
      <c r="I112" s="84" t="s">
        <v>799</v>
      </c>
      <c r="J112" s="10">
        <f>VLOOKUP(I112,'1bis_Benchmarks CBAM'!$A$2:$B$20,2,FALSE)</f>
        <v>2.1465400000000003</v>
      </c>
    </row>
    <row r="113" spans="1:10" x14ac:dyDescent="0.3">
      <c r="A113" s="99" t="s">
        <v>105</v>
      </c>
      <c r="B113" s="86" t="s">
        <v>717</v>
      </c>
      <c r="C113" s="6">
        <v>2.0299999999999998</v>
      </c>
      <c r="D113" s="6">
        <v>0.36</v>
      </c>
      <c r="E113" s="49">
        <f t="shared" si="2"/>
        <v>2.3899999999999997</v>
      </c>
      <c r="F113" s="10" t="b">
        <v>0</v>
      </c>
      <c r="G113" s="6">
        <f t="shared" si="3"/>
        <v>2.6389999999999998</v>
      </c>
      <c r="H113" s="5" t="s">
        <v>569</v>
      </c>
      <c r="I113" s="84" t="s">
        <v>799</v>
      </c>
      <c r="J113" s="10">
        <f>VLOOKUP(I113,'1bis_Benchmarks CBAM'!$A$2:$B$20,2,FALSE)</f>
        <v>2.1465400000000003</v>
      </c>
    </row>
    <row r="114" spans="1:10" x14ac:dyDescent="0.3">
      <c r="A114" s="99" t="s">
        <v>106</v>
      </c>
      <c r="B114" s="86" t="s">
        <v>718</v>
      </c>
      <c r="C114" s="6">
        <v>1.97</v>
      </c>
      <c r="D114" s="6">
        <v>0.39</v>
      </c>
      <c r="E114" s="49">
        <f t="shared" si="2"/>
        <v>2.36</v>
      </c>
      <c r="F114" s="10" t="b">
        <v>0</v>
      </c>
      <c r="G114" s="6">
        <f t="shared" si="3"/>
        <v>2.5609999999999999</v>
      </c>
      <c r="H114" s="5" t="s">
        <v>569</v>
      </c>
      <c r="I114" s="84" t="s">
        <v>799</v>
      </c>
      <c r="J114" s="10">
        <f>VLOOKUP(I114,'1bis_Benchmarks CBAM'!$A$2:$B$20,2,FALSE)</f>
        <v>2.1465400000000003</v>
      </c>
    </row>
    <row r="115" spans="1:10" x14ac:dyDescent="0.3">
      <c r="A115" s="99" t="s">
        <v>107</v>
      </c>
      <c r="B115" s="86" t="s">
        <v>718</v>
      </c>
      <c r="C115" s="6">
        <v>1.97</v>
      </c>
      <c r="D115" s="6">
        <v>0.39</v>
      </c>
      <c r="E115" s="49">
        <f t="shared" si="2"/>
        <v>2.36</v>
      </c>
      <c r="F115" s="10" t="b">
        <v>0</v>
      </c>
      <c r="G115" s="6">
        <f t="shared" si="3"/>
        <v>2.5609999999999999</v>
      </c>
      <c r="H115" s="5" t="s">
        <v>569</v>
      </c>
      <c r="I115" s="84" t="s">
        <v>799</v>
      </c>
      <c r="J115" s="10">
        <f>VLOOKUP(I115,'1bis_Benchmarks CBAM'!$A$2:$B$20,2,FALSE)</f>
        <v>2.1465400000000003</v>
      </c>
    </row>
    <row r="116" spans="1:10" x14ac:dyDescent="0.3">
      <c r="A116" s="99" t="s">
        <v>108</v>
      </c>
      <c r="B116" s="86" t="s">
        <v>718</v>
      </c>
      <c r="C116" s="6">
        <v>1.97</v>
      </c>
      <c r="D116" s="6">
        <v>0.39</v>
      </c>
      <c r="E116" s="49">
        <f t="shared" si="2"/>
        <v>2.36</v>
      </c>
      <c r="F116" s="10" t="b">
        <v>0</v>
      </c>
      <c r="G116" s="6">
        <f t="shared" si="3"/>
        <v>2.5609999999999999</v>
      </c>
      <c r="H116" s="5" t="s">
        <v>569</v>
      </c>
      <c r="I116" s="84" t="s">
        <v>799</v>
      </c>
      <c r="J116" s="10">
        <f>VLOOKUP(I116,'1bis_Benchmarks CBAM'!$A$2:$B$20,2,FALSE)</f>
        <v>2.1465400000000003</v>
      </c>
    </row>
    <row r="117" spans="1:10" x14ac:dyDescent="0.3">
      <c r="A117" s="99" t="s">
        <v>109</v>
      </c>
      <c r="B117" s="86" t="s">
        <v>718</v>
      </c>
      <c r="C117" s="6">
        <v>1.97</v>
      </c>
      <c r="D117" s="6">
        <v>0.39</v>
      </c>
      <c r="E117" s="49">
        <f t="shared" si="2"/>
        <v>2.36</v>
      </c>
      <c r="F117" s="10" t="b">
        <v>0</v>
      </c>
      <c r="G117" s="6">
        <f t="shared" si="3"/>
        <v>2.5609999999999999</v>
      </c>
      <c r="H117" s="5" t="s">
        <v>569</v>
      </c>
      <c r="I117" s="84" t="s">
        <v>799</v>
      </c>
      <c r="J117" s="10">
        <f>VLOOKUP(I117,'1bis_Benchmarks CBAM'!$A$2:$B$20,2,FALSE)</f>
        <v>2.1465400000000003</v>
      </c>
    </row>
    <row r="118" spans="1:10" x14ac:dyDescent="0.3">
      <c r="A118" s="99" t="s">
        <v>110</v>
      </c>
      <c r="B118" s="86" t="s">
        <v>718</v>
      </c>
      <c r="C118" s="6">
        <v>1.97</v>
      </c>
      <c r="D118" s="6">
        <v>0.39</v>
      </c>
      <c r="E118" s="49">
        <f t="shared" si="2"/>
        <v>2.36</v>
      </c>
      <c r="F118" s="10" t="b">
        <v>0</v>
      </c>
      <c r="G118" s="6">
        <f t="shared" si="3"/>
        <v>2.5609999999999999</v>
      </c>
      <c r="H118" s="5" t="s">
        <v>569</v>
      </c>
      <c r="I118" s="84" t="s">
        <v>799</v>
      </c>
      <c r="J118" s="10">
        <f>VLOOKUP(I118,'1bis_Benchmarks CBAM'!$A$2:$B$20,2,FALSE)</f>
        <v>2.1465400000000003</v>
      </c>
    </row>
    <row r="119" spans="1:10" x14ac:dyDescent="0.3">
      <c r="A119" s="99" t="s">
        <v>111</v>
      </c>
      <c r="B119" s="86" t="s">
        <v>718</v>
      </c>
      <c r="C119" s="6">
        <v>1.97</v>
      </c>
      <c r="D119" s="6">
        <v>0.39</v>
      </c>
      <c r="E119" s="49">
        <f t="shared" si="2"/>
        <v>2.36</v>
      </c>
      <c r="F119" s="10" t="b">
        <v>0</v>
      </c>
      <c r="G119" s="6">
        <f t="shared" si="3"/>
        <v>2.5609999999999999</v>
      </c>
      <c r="H119" s="5" t="s">
        <v>569</v>
      </c>
      <c r="I119" s="84" t="s">
        <v>799</v>
      </c>
      <c r="J119" s="10">
        <f>VLOOKUP(I119,'1bis_Benchmarks CBAM'!$A$2:$B$20,2,FALSE)</f>
        <v>2.1465400000000003</v>
      </c>
    </row>
    <row r="120" spans="1:10" x14ac:dyDescent="0.3">
      <c r="A120" s="99" t="s">
        <v>112</v>
      </c>
      <c r="B120" s="86" t="s">
        <v>718</v>
      </c>
      <c r="C120" s="6">
        <v>1.97</v>
      </c>
      <c r="D120" s="6">
        <v>0.39</v>
      </c>
      <c r="E120" s="49">
        <f t="shared" si="2"/>
        <v>2.36</v>
      </c>
      <c r="F120" s="10" t="b">
        <v>0</v>
      </c>
      <c r="G120" s="6">
        <f t="shared" si="3"/>
        <v>2.5609999999999999</v>
      </c>
      <c r="H120" s="5" t="s">
        <v>569</v>
      </c>
      <c r="I120" s="84" t="s">
        <v>799</v>
      </c>
      <c r="J120" s="10">
        <f>VLOOKUP(I120,'1bis_Benchmarks CBAM'!$A$2:$B$20,2,FALSE)</f>
        <v>2.1465400000000003</v>
      </c>
    </row>
    <row r="121" spans="1:10" x14ac:dyDescent="0.3">
      <c r="A121" s="99" t="s">
        <v>113</v>
      </c>
      <c r="B121" s="86" t="s">
        <v>718</v>
      </c>
      <c r="C121" s="6">
        <v>1.97</v>
      </c>
      <c r="D121" s="6">
        <v>0.39</v>
      </c>
      <c r="E121" s="49">
        <f t="shared" si="2"/>
        <v>2.36</v>
      </c>
      <c r="F121" s="10" t="b">
        <v>0</v>
      </c>
      <c r="G121" s="6">
        <f t="shared" si="3"/>
        <v>2.5609999999999999</v>
      </c>
      <c r="H121" s="5" t="s">
        <v>569</v>
      </c>
      <c r="I121" s="84" t="s">
        <v>799</v>
      </c>
      <c r="J121" s="10">
        <f>VLOOKUP(I121,'1bis_Benchmarks CBAM'!$A$2:$B$20,2,FALSE)</f>
        <v>2.1465400000000003</v>
      </c>
    </row>
    <row r="122" spans="1:10" x14ac:dyDescent="0.3">
      <c r="A122" s="99" t="s">
        <v>114</v>
      </c>
      <c r="B122" s="86" t="s">
        <v>718</v>
      </c>
      <c r="C122" s="6">
        <v>1.97</v>
      </c>
      <c r="D122" s="6">
        <v>0.39</v>
      </c>
      <c r="E122" s="49">
        <f t="shared" si="2"/>
        <v>2.36</v>
      </c>
      <c r="F122" s="10" t="b">
        <v>0</v>
      </c>
      <c r="G122" s="6">
        <f t="shared" si="3"/>
        <v>2.5609999999999999</v>
      </c>
      <c r="H122" s="5" t="s">
        <v>569</v>
      </c>
      <c r="I122" s="84" t="s">
        <v>799</v>
      </c>
      <c r="J122" s="10">
        <f>VLOOKUP(I122,'1bis_Benchmarks CBAM'!$A$2:$B$20,2,FALSE)</f>
        <v>2.1465400000000003</v>
      </c>
    </row>
    <row r="123" spans="1:10" x14ac:dyDescent="0.3">
      <c r="A123" s="99" t="s">
        <v>115</v>
      </c>
      <c r="B123" s="86" t="s">
        <v>718</v>
      </c>
      <c r="C123" s="6">
        <v>1.97</v>
      </c>
      <c r="D123" s="6">
        <v>0.39</v>
      </c>
      <c r="E123" s="49">
        <f t="shared" si="2"/>
        <v>2.36</v>
      </c>
      <c r="F123" s="10" t="b">
        <v>0</v>
      </c>
      <c r="G123" s="6">
        <f t="shared" si="3"/>
        <v>2.5609999999999999</v>
      </c>
      <c r="H123" s="5" t="s">
        <v>569</v>
      </c>
      <c r="I123" s="84" t="s">
        <v>799</v>
      </c>
      <c r="J123" s="10">
        <f>VLOOKUP(I123,'1bis_Benchmarks CBAM'!$A$2:$B$20,2,FALSE)</f>
        <v>2.1465400000000003</v>
      </c>
    </row>
    <row r="124" spans="1:10" x14ac:dyDescent="0.3">
      <c r="A124" s="99" t="s">
        <v>116</v>
      </c>
      <c r="B124" s="86" t="s">
        <v>718</v>
      </c>
      <c r="C124" s="6">
        <v>1.97</v>
      </c>
      <c r="D124" s="6">
        <v>0.39</v>
      </c>
      <c r="E124" s="49">
        <f t="shared" si="2"/>
        <v>2.36</v>
      </c>
      <c r="F124" s="10" t="b">
        <v>0</v>
      </c>
      <c r="G124" s="6">
        <f t="shared" si="3"/>
        <v>2.5609999999999999</v>
      </c>
      <c r="H124" s="5" t="s">
        <v>569</v>
      </c>
      <c r="I124" s="84" t="s">
        <v>799</v>
      </c>
      <c r="J124" s="10">
        <f>VLOOKUP(I124,'1bis_Benchmarks CBAM'!$A$2:$B$20,2,FALSE)</f>
        <v>2.1465400000000003</v>
      </c>
    </row>
    <row r="125" spans="1:10" x14ac:dyDescent="0.3">
      <c r="A125" s="99" t="s">
        <v>117</v>
      </c>
      <c r="B125" s="86" t="s">
        <v>718</v>
      </c>
      <c r="C125" s="6">
        <v>1.97</v>
      </c>
      <c r="D125" s="6">
        <v>0.39</v>
      </c>
      <c r="E125" s="49">
        <f t="shared" si="2"/>
        <v>2.36</v>
      </c>
      <c r="F125" s="10" t="b">
        <v>0</v>
      </c>
      <c r="G125" s="6">
        <f t="shared" si="3"/>
        <v>2.5609999999999999</v>
      </c>
      <c r="H125" s="5" t="s">
        <v>569</v>
      </c>
      <c r="I125" s="84" t="s">
        <v>799</v>
      </c>
      <c r="J125" s="10">
        <f>VLOOKUP(I125,'1bis_Benchmarks CBAM'!$A$2:$B$20,2,FALSE)</f>
        <v>2.1465400000000003</v>
      </c>
    </row>
    <row r="126" spans="1:10" x14ac:dyDescent="0.3">
      <c r="A126" s="99" t="s">
        <v>118</v>
      </c>
      <c r="B126" s="86" t="s">
        <v>718</v>
      </c>
      <c r="C126" s="6">
        <v>1.97</v>
      </c>
      <c r="D126" s="6">
        <v>0.39</v>
      </c>
      <c r="E126" s="49">
        <f t="shared" si="2"/>
        <v>2.36</v>
      </c>
      <c r="F126" s="10" t="b">
        <v>0</v>
      </c>
      <c r="G126" s="6">
        <f t="shared" si="3"/>
        <v>2.5609999999999999</v>
      </c>
      <c r="H126" s="5" t="s">
        <v>569</v>
      </c>
      <c r="I126" s="84" t="s">
        <v>799</v>
      </c>
      <c r="J126" s="10">
        <f>VLOOKUP(I126,'1bis_Benchmarks CBAM'!$A$2:$B$20,2,FALSE)</f>
        <v>2.1465400000000003</v>
      </c>
    </row>
    <row r="127" spans="1:10" x14ac:dyDescent="0.3">
      <c r="A127" s="99" t="s">
        <v>119</v>
      </c>
      <c r="B127" s="86" t="s">
        <v>718</v>
      </c>
      <c r="C127" s="6">
        <v>1.97</v>
      </c>
      <c r="D127" s="6">
        <v>0.39</v>
      </c>
      <c r="E127" s="49">
        <f t="shared" si="2"/>
        <v>2.36</v>
      </c>
      <c r="F127" s="10" t="b">
        <v>0</v>
      </c>
      <c r="G127" s="6">
        <f t="shared" si="3"/>
        <v>2.5609999999999999</v>
      </c>
      <c r="H127" s="5" t="s">
        <v>569</v>
      </c>
      <c r="I127" s="84" t="s">
        <v>799</v>
      </c>
      <c r="J127" s="10">
        <f>VLOOKUP(I127,'1bis_Benchmarks CBAM'!$A$2:$B$20,2,FALSE)</f>
        <v>2.1465400000000003</v>
      </c>
    </row>
    <row r="128" spans="1:10" x14ac:dyDescent="0.3">
      <c r="A128" s="99" t="s">
        <v>120</v>
      </c>
      <c r="B128" s="86" t="s">
        <v>718</v>
      </c>
      <c r="C128" s="6">
        <v>1.97</v>
      </c>
      <c r="D128" s="6">
        <v>0.39</v>
      </c>
      <c r="E128" s="49">
        <f t="shared" si="2"/>
        <v>2.36</v>
      </c>
      <c r="F128" s="10" t="b">
        <v>0</v>
      </c>
      <c r="G128" s="6">
        <f t="shared" si="3"/>
        <v>2.5609999999999999</v>
      </c>
      <c r="H128" s="5" t="s">
        <v>569</v>
      </c>
      <c r="I128" s="84" t="s">
        <v>799</v>
      </c>
      <c r="J128" s="10">
        <f>VLOOKUP(I128,'1bis_Benchmarks CBAM'!$A$2:$B$20,2,FALSE)</f>
        <v>2.1465400000000003</v>
      </c>
    </row>
    <row r="129" spans="1:10" x14ac:dyDescent="0.3">
      <c r="A129" s="99" t="s">
        <v>121</v>
      </c>
      <c r="B129" s="86" t="s">
        <v>719</v>
      </c>
      <c r="C129" s="6">
        <v>2.0099999999999998</v>
      </c>
      <c r="D129" s="6">
        <v>0.27</v>
      </c>
      <c r="E129" s="49">
        <f t="shared" si="2"/>
        <v>2.2799999999999998</v>
      </c>
      <c r="F129" s="10" t="b">
        <v>0</v>
      </c>
      <c r="G129" s="6">
        <f t="shared" si="3"/>
        <v>2.613</v>
      </c>
      <c r="H129" s="5" t="s">
        <v>569</v>
      </c>
      <c r="I129" s="84" t="s">
        <v>799</v>
      </c>
      <c r="J129" s="10">
        <f>VLOOKUP(I129,'1bis_Benchmarks CBAM'!$A$2:$B$20,2,FALSE)</f>
        <v>2.1465400000000003</v>
      </c>
    </row>
    <row r="130" spans="1:10" x14ac:dyDescent="0.3">
      <c r="A130" s="99" t="s">
        <v>122</v>
      </c>
      <c r="B130" s="86" t="s">
        <v>719</v>
      </c>
      <c r="C130" s="6">
        <v>2.0099999999999998</v>
      </c>
      <c r="D130" s="6">
        <v>0.27</v>
      </c>
      <c r="E130" s="49">
        <f t="shared" si="2"/>
        <v>2.2799999999999998</v>
      </c>
      <c r="F130" s="10" t="b">
        <v>0</v>
      </c>
      <c r="G130" s="6">
        <f t="shared" si="3"/>
        <v>2.613</v>
      </c>
      <c r="H130" s="5" t="s">
        <v>569</v>
      </c>
      <c r="I130" s="84" t="s">
        <v>799</v>
      </c>
      <c r="J130" s="10">
        <f>VLOOKUP(I130,'1bis_Benchmarks CBAM'!$A$2:$B$20,2,FALSE)</f>
        <v>2.1465400000000003</v>
      </c>
    </row>
    <row r="131" spans="1:10" x14ac:dyDescent="0.3">
      <c r="A131" s="99" t="s">
        <v>123</v>
      </c>
      <c r="B131" s="86" t="s">
        <v>719</v>
      </c>
      <c r="C131" s="6">
        <v>2.0099999999999998</v>
      </c>
      <c r="D131" s="6">
        <v>0.27</v>
      </c>
      <c r="E131" s="49">
        <f t="shared" si="2"/>
        <v>2.2799999999999998</v>
      </c>
      <c r="F131" s="10" t="b">
        <v>0</v>
      </c>
      <c r="G131" s="6">
        <f t="shared" si="3"/>
        <v>2.613</v>
      </c>
      <c r="H131" s="5" t="s">
        <v>569</v>
      </c>
      <c r="I131" s="84" t="s">
        <v>799</v>
      </c>
      <c r="J131" s="10">
        <f>VLOOKUP(I131,'1bis_Benchmarks CBAM'!$A$2:$B$20,2,FALSE)</f>
        <v>2.1465400000000003</v>
      </c>
    </row>
    <row r="132" spans="1:10" x14ac:dyDescent="0.3">
      <c r="A132" s="99" t="s">
        <v>124</v>
      </c>
      <c r="B132" s="86" t="s">
        <v>720</v>
      </c>
      <c r="C132" s="6">
        <v>2.0299999999999998</v>
      </c>
      <c r="D132" s="6">
        <v>0.36</v>
      </c>
      <c r="E132" s="49">
        <f t="shared" ref="E132:E195" si="4">C132+D132</f>
        <v>2.3899999999999997</v>
      </c>
      <c r="F132" s="10" t="b">
        <v>0</v>
      </c>
      <c r="G132" s="6">
        <f t="shared" ref="G132:G195" si="5">IF(F132,C132+D132,C132)*1.3</f>
        <v>2.6389999999999998</v>
      </c>
      <c r="H132" s="5" t="s">
        <v>569</v>
      </c>
      <c r="I132" s="84" t="s">
        <v>799</v>
      </c>
      <c r="J132" s="10">
        <f>VLOOKUP(I132,'1bis_Benchmarks CBAM'!$A$2:$B$20,2,FALSE)</f>
        <v>2.1465400000000003</v>
      </c>
    </row>
    <row r="133" spans="1:10" x14ac:dyDescent="0.3">
      <c r="A133" s="99" t="s">
        <v>125</v>
      </c>
      <c r="B133" s="86" t="s">
        <v>720</v>
      </c>
      <c r="C133" s="6">
        <v>2.0299999999999998</v>
      </c>
      <c r="D133" s="6">
        <v>0.36</v>
      </c>
      <c r="E133" s="49">
        <f t="shared" si="4"/>
        <v>2.3899999999999997</v>
      </c>
      <c r="F133" s="10" t="b">
        <v>0</v>
      </c>
      <c r="G133" s="6">
        <f t="shared" si="5"/>
        <v>2.6389999999999998</v>
      </c>
      <c r="H133" s="5" t="s">
        <v>569</v>
      </c>
      <c r="I133" s="84" t="s">
        <v>799</v>
      </c>
      <c r="J133" s="10">
        <f>VLOOKUP(I133,'1bis_Benchmarks CBAM'!$A$2:$B$20,2,FALSE)</f>
        <v>2.1465400000000003</v>
      </c>
    </row>
    <row r="134" spans="1:10" x14ac:dyDescent="0.3">
      <c r="A134" s="99" t="s">
        <v>126</v>
      </c>
      <c r="B134" s="86" t="s">
        <v>720</v>
      </c>
      <c r="C134" s="6">
        <v>2.0299999999999998</v>
      </c>
      <c r="D134" s="6">
        <v>0.36</v>
      </c>
      <c r="E134" s="49">
        <f t="shared" si="4"/>
        <v>2.3899999999999997</v>
      </c>
      <c r="F134" s="10" t="b">
        <v>0</v>
      </c>
      <c r="G134" s="6">
        <f t="shared" si="5"/>
        <v>2.6389999999999998</v>
      </c>
      <c r="H134" s="5" t="s">
        <v>569</v>
      </c>
      <c r="I134" s="84" t="s">
        <v>799</v>
      </c>
      <c r="J134" s="10">
        <f>VLOOKUP(I134,'1bis_Benchmarks CBAM'!$A$2:$B$20,2,FALSE)</f>
        <v>2.1465400000000003</v>
      </c>
    </row>
    <row r="135" spans="1:10" x14ac:dyDescent="0.3">
      <c r="A135" s="99" t="s">
        <v>127</v>
      </c>
      <c r="B135" s="86" t="s">
        <v>720</v>
      </c>
      <c r="C135" s="6">
        <v>2.0299999999999998</v>
      </c>
      <c r="D135" s="6">
        <v>0.36</v>
      </c>
      <c r="E135" s="49">
        <f t="shared" si="4"/>
        <v>2.3899999999999997</v>
      </c>
      <c r="F135" s="10" t="b">
        <v>0</v>
      </c>
      <c r="G135" s="6">
        <f t="shared" si="5"/>
        <v>2.6389999999999998</v>
      </c>
      <c r="H135" s="5" t="s">
        <v>569</v>
      </c>
      <c r="I135" s="84" t="s">
        <v>799</v>
      </c>
      <c r="J135" s="10">
        <f>VLOOKUP(I135,'1bis_Benchmarks CBAM'!$A$2:$B$20,2,FALSE)</f>
        <v>2.1465400000000003</v>
      </c>
    </row>
    <row r="136" spans="1:10" x14ac:dyDescent="0.3">
      <c r="A136" s="99" t="s">
        <v>128</v>
      </c>
      <c r="B136" s="86" t="s">
        <v>720</v>
      </c>
      <c r="C136" s="6">
        <v>2.0299999999999998</v>
      </c>
      <c r="D136" s="6">
        <v>0.36</v>
      </c>
      <c r="E136" s="49">
        <f t="shared" si="4"/>
        <v>2.3899999999999997</v>
      </c>
      <c r="F136" s="10" t="b">
        <v>0</v>
      </c>
      <c r="G136" s="6">
        <f t="shared" si="5"/>
        <v>2.6389999999999998</v>
      </c>
      <c r="H136" s="5" t="s">
        <v>569</v>
      </c>
      <c r="I136" s="84" t="s">
        <v>799</v>
      </c>
      <c r="J136" s="10">
        <f>VLOOKUP(I136,'1bis_Benchmarks CBAM'!$A$2:$B$20,2,FALSE)</f>
        <v>2.1465400000000003</v>
      </c>
    </row>
    <row r="137" spans="1:10" x14ac:dyDescent="0.3">
      <c r="A137" s="99" t="s">
        <v>129</v>
      </c>
      <c r="B137" s="86" t="s">
        <v>720</v>
      </c>
      <c r="C137" s="6">
        <v>2.0299999999999998</v>
      </c>
      <c r="D137" s="6">
        <v>0.36</v>
      </c>
      <c r="E137" s="49">
        <f t="shared" si="4"/>
        <v>2.3899999999999997</v>
      </c>
      <c r="F137" s="10" t="b">
        <v>0</v>
      </c>
      <c r="G137" s="6">
        <f t="shared" si="5"/>
        <v>2.6389999999999998</v>
      </c>
      <c r="H137" s="5" t="s">
        <v>569</v>
      </c>
      <c r="I137" s="84" t="s">
        <v>799</v>
      </c>
      <c r="J137" s="10">
        <f>VLOOKUP(I137,'1bis_Benchmarks CBAM'!$A$2:$B$20,2,FALSE)</f>
        <v>2.1465400000000003</v>
      </c>
    </row>
    <row r="138" spans="1:10" x14ac:dyDescent="0.3">
      <c r="A138" s="99" t="s">
        <v>130</v>
      </c>
      <c r="B138" s="86" t="s">
        <v>721</v>
      </c>
      <c r="C138" s="6">
        <v>1.97</v>
      </c>
      <c r="D138" s="6">
        <v>0.39</v>
      </c>
      <c r="E138" s="49">
        <f t="shared" si="4"/>
        <v>2.36</v>
      </c>
      <c r="F138" s="10" t="b">
        <v>0</v>
      </c>
      <c r="G138" s="6">
        <f t="shared" si="5"/>
        <v>2.5609999999999999</v>
      </c>
      <c r="H138" s="5" t="s">
        <v>569</v>
      </c>
      <c r="I138" s="84" t="s">
        <v>799</v>
      </c>
      <c r="J138" s="10">
        <f>VLOOKUP(I138,'1bis_Benchmarks CBAM'!$A$2:$B$20,2,FALSE)</f>
        <v>2.1465400000000003</v>
      </c>
    </row>
    <row r="139" spans="1:10" x14ac:dyDescent="0.3">
      <c r="A139" s="99" t="s">
        <v>131</v>
      </c>
      <c r="B139" s="86" t="s">
        <v>721</v>
      </c>
      <c r="C139" s="6">
        <v>1.97</v>
      </c>
      <c r="D139" s="6">
        <v>0.39</v>
      </c>
      <c r="E139" s="49">
        <f t="shared" si="4"/>
        <v>2.36</v>
      </c>
      <c r="F139" s="10" t="b">
        <v>0</v>
      </c>
      <c r="G139" s="6">
        <f t="shared" si="5"/>
        <v>2.5609999999999999</v>
      </c>
      <c r="H139" s="5" t="s">
        <v>569</v>
      </c>
      <c r="I139" s="84" t="s">
        <v>799</v>
      </c>
      <c r="J139" s="10">
        <f>VLOOKUP(I139,'1bis_Benchmarks CBAM'!$A$2:$B$20,2,FALSE)</f>
        <v>2.1465400000000003</v>
      </c>
    </row>
    <row r="140" spans="1:10" x14ac:dyDescent="0.3">
      <c r="A140" s="99" t="s">
        <v>132</v>
      </c>
      <c r="B140" s="86" t="s">
        <v>721</v>
      </c>
      <c r="C140" s="6">
        <v>1.97</v>
      </c>
      <c r="D140" s="6">
        <v>0.39</v>
      </c>
      <c r="E140" s="49">
        <f t="shared" si="4"/>
        <v>2.36</v>
      </c>
      <c r="F140" s="10" t="b">
        <v>0</v>
      </c>
      <c r="G140" s="6">
        <f t="shared" si="5"/>
        <v>2.5609999999999999</v>
      </c>
      <c r="H140" s="5" t="s">
        <v>569</v>
      </c>
      <c r="I140" s="84" t="s">
        <v>799</v>
      </c>
      <c r="J140" s="10">
        <f>VLOOKUP(I140,'1bis_Benchmarks CBAM'!$A$2:$B$20,2,FALSE)</f>
        <v>2.1465400000000003</v>
      </c>
    </row>
    <row r="141" spans="1:10" x14ac:dyDescent="0.3">
      <c r="A141" s="99" t="s">
        <v>133</v>
      </c>
      <c r="B141" s="86" t="s">
        <v>721</v>
      </c>
      <c r="C141" s="6">
        <v>1.97</v>
      </c>
      <c r="D141" s="6">
        <v>0.39</v>
      </c>
      <c r="E141" s="49">
        <f t="shared" si="4"/>
        <v>2.36</v>
      </c>
      <c r="F141" s="10" t="b">
        <v>0</v>
      </c>
      <c r="G141" s="6">
        <f t="shared" si="5"/>
        <v>2.5609999999999999</v>
      </c>
      <c r="H141" s="5" t="s">
        <v>569</v>
      </c>
      <c r="I141" s="84" t="s">
        <v>799</v>
      </c>
      <c r="J141" s="10">
        <f>VLOOKUP(I141,'1bis_Benchmarks CBAM'!$A$2:$B$20,2,FALSE)</f>
        <v>2.1465400000000003</v>
      </c>
    </row>
    <row r="142" spans="1:10" x14ac:dyDescent="0.3">
      <c r="A142" s="99" t="s">
        <v>134</v>
      </c>
      <c r="B142" s="86" t="s">
        <v>721</v>
      </c>
      <c r="C142" s="6">
        <v>1.97</v>
      </c>
      <c r="D142" s="6">
        <v>0.39</v>
      </c>
      <c r="E142" s="49">
        <f t="shared" si="4"/>
        <v>2.36</v>
      </c>
      <c r="F142" s="10" t="b">
        <v>0</v>
      </c>
      <c r="G142" s="6">
        <f t="shared" si="5"/>
        <v>2.5609999999999999</v>
      </c>
      <c r="H142" s="5" t="s">
        <v>569</v>
      </c>
      <c r="I142" s="84" t="s">
        <v>799</v>
      </c>
      <c r="J142" s="10">
        <f>VLOOKUP(I142,'1bis_Benchmarks CBAM'!$A$2:$B$20,2,FALSE)</f>
        <v>2.1465400000000003</v>
      </c>
    </row>
    <row r="143" spans="1:10" x14ac:dyDescent="0.3">
      <c r="A143" s="99" t="s">
        <v>135</v>
      </c>
      <c r="B143" s="86" t="s">
        <v>721</v>
      </c>
      <c r="C143" s="6">
        <v>1.97</v>
      </c>
      <c r="D143" s="6">
        <v>0.39</v>
      </c>
      <c r="E143" s="49">
        <f t="shared" si="4"/>
        <v>2.36</v>
      </c>
      <c r="F143" s="10" t="b">
        <v>0</v>
      </c>
      <c r="G143" s="6">
        <f t="shared" si="5"/>
        <v>2.5609999999999999</v>
      </c>
      <c r="H143" s="5" t="s">
        <v>569</v>
      </c>
      <c r="I143" s="84" t="s">
        <v>799</v>
      </c>
      <c r="J143" s="10">
        <f>VLOOKUP(I143,'1bis_Benchmarks CBAM'!$A$2:$B$20,2,FALSE)</f>
        <v>2.1465400000000003</v>
      </c>
    </row>
    <row r="144" spans="1:10" x14ac:dyDescent="0.3">
      <c r="A144" s="99" t="s">
        <v>136</v>
      </c>
      <c r="B144" s="86" t="s">
        <v>721</v>
      </c>
      <c r="C144" s="6">
        <v>1.97</v>
      </c>
      <c r="D144" s="6">
        <v>0.39</v>
      </c>
      <c r="E144" s="49">
        <f t="shared" si="4"/>
        <v>2.36</v>
      </c>
      <c r="F144" s="10" t="b">
        <v>0</v>
      </c>
      <c r="G144" s="6">
        <f t="shared" si="5"/>
        <v>2.5609999999999999</v>
      </c>
      <c r="H144" s="5" t="s">
        <v>569</v>
      </c>
      <c r="I144" s="84" t="s">
        <v>799</v>
      </c>
      <c r="J144" s="10">
        <f>VLOOKUP(I144,'1bis_Benchmarks CBAM'!$A$2:$B$20,2,FALSE)</f>
        <v>2.1465400000000003</v>
      </c>
    </row>
    <row r="145" spans="1:10" x14ac:dyDescent="0.3">
      <c r="A145" s="99" t="s">
        <v>137</v>
      </c>
      <c r="B145" s="86" t="s">
        <v>721</v>
      </c>
      <c r="C145" s="6">
        <v>1.97</v>
      </c>
      <c r="D145" s="6">
        <v>0.39</v>
      </c>
      <c r="E145" s="49">
        <f t="shared" si="4"/>
        <v>2.36</v>
      </c>
      <c r="F145" s="10" t="b">
        <v>0</v>
      </c>
      <c r="G145" s="6">
        <f t="shared" si="5"/>
        <v>2.5609999999999999</v>
      </c>
      <c r="H145" s="5" t="s">
        <v>569</v>
      </c>
      <c r="I145" s="84" t="s">
        <v>799</v>
      </c>
      <c r="J145" s="10">
        <f>VLOOKUP(I145,'1bis_Benchmarks CBAM'!$A$2:$B$20,2,FALSE)</f>
        <v>2.1465400000000003</v>
      </c>
    </row>
    <row r="146" spans="1:10" x14ac:dyDescent="0.3">
      <c r="A146" s="99" t="s">
        <v>138</v>
      </c>
      <c r="B146" s="86" t="s">
        <v>721</v>
      </c>
      <c r="C146" s="6">
        <v>1.97</v>
      </c>
      <c r="D146" s="6">
        <v>0.39</v>
      </c>
      <c r="E146" s="49">
        <f t="shared" si="4"/>
        <v>2.36</v>
      </c>
      <c r="F146" s="10" t="b">
        <v>0</v>
      </c>
      <c r="G146" s="6">
        <f t="shared" si="5"/>
        <v>2.5609999999999999</v>
      </c>
      <c r="H146" s="5" t="s">
        <v>569</v>
      </c>
      <c r="I146" s="84" t="s">
        <v>799</v>
      </c>
      <c r="J146" s="10">
        <f>VLOOKUP(I146,'1bis_Benchmarks CBAM'!$A$2:$B$20,2,FALSE)</f>
        <v>2.1465400000000003</v>
      </c>
    </row>
    <row r="147" spans="1:10" x14ac:dyDescent="0.3">
      <c r="A147" s="99" t="s">
        <v>139</v>
      </c>
      <c r="B147" s="86" t="s">
        <v>721</v>
      </c>
      <c r="C147" s="6">
        <v>1.97</v>
      </c>
      <c r="D147" s="6">
        <v>0.39</v>
      </c>
      <c r="E147" s="49">
        <f t="shared" si="4"/>
        <v>2.36</v>
      </c>
      <c r="F147" s="10" t="b">
        <v>0</v>
      </c>
      <c r="G147" s="6">
        <f t="shared" si="5"/>
        <v>2.5609999999999999</v>
      </c>
      <c r="H147" s="5" t="s">
        <v>569</v>
      </c>
      <c r="I147" s="84" t="s">
        <v>799</v>
      </c>
      <c r="J147" s="10">
        <f>VLOOKUP(I147,'1bis_Benchmarks CBAM'!$A$2:$B$20,2,FALSE)</f>
        <v>2.1465400000000003</v>
      </c>
    </row>
    <row r="148" spans="1:10" x14ac:dyDescent="0.3">
      <c r="A148" s="99" t="s">
        <v>140</v>
      </c>
      <c r="B148" s="86" t="s">
        <v>721</v>
      </c>
      <c r="C148" s="6">
        <v>1.97</v>
      </c>
      <c r="D148" s="6">
        <v>0.39</v>
      </c>
      <c r="E148" s="49">
        <f t="shared" si="4"/>
        <v>2.36</v>
      </c>
      <c r="F148" s="10" t="b">
        <v>0</v>
      </c>
      <c r="G148" s="6">
        <f t="shared" si="5"/>
        <v>2.5609999999999999</v>
      </c>
      <c r="H148" s="5" t="s">
        <v>569</v>
      </c>
      <c r="I148" s="84" t="s">
        <v>799</v>
      </c>
      <c r="J148" s="10">
        <f>VLOOKUP(I148,'1bis_Benchmarks CBAM'!$A$2:$B$20,2,FALSE)</f>
        <v>2.1465400000000003</v>
      </c>
    </row>
    <row r="149" spans="1:10" x14ac:dyDescent="0.3">
      <c r="A149" s="99" t="s">
        <v>141</v>
      </c>
      <c r="B149" s="86" t="s">
        <v>721</v>
      </c>
      <c r="C149" s="6">
        <v>1.97</v>
      </c>
      <c r="D149" s="6">
        <v>0.39</v>
      </c>
      <c r="E149" s="49">
        <f t="shared" si="4"/>
        <v>2.36</v>
      </c>
      <c r="F149" s="10" t="b">
        <v>0</v>
      </c>
      <c r="G149" s="6">
        <f t="shared" si="5"/>
        <v>2.5609999999999999</v>
      </c>
      <c r="H149" s="5" t="s">
        <v>569</v>
      </c>
      <c r="I149" s="84" t="s">
        <v>799</v>
      </c>
      <c r="J149" s="10">
        <f>VLOOKUP(I149,'1bis_Benchmarks CBAM'!$A$2:$B$20,2,FALSE)</f>
        <v>2.1465400000000003</v>
      </c>
    </row>
    <row r="150" spans="1:10" x14ac:dyDescent="0.3">
      <c r="A150" s="99" t="s">
        <v>142</v>
      </c>
      <c r="B150" s="86" t="s">
        <v>721</v>
      </c>
      <c r="C150" s="6">
        <v>1.97</v>
      </c>
      <c r="D150" s="6">
        <v>0.39</v>
      </c>
      <c r="E150" s="49">
        <f t="shared" si="4"/>
        <v>2.36</v>
      </c>
      <c r="F150" s="10" t="b">
        <v>0</v>
      </c>
      <c r="G150" s="6">
        <f t="shared" si="5"/>
        <v>2.5609999999999999</v>
      </c>
      <c r="H150" s="5" t="s">
        <v>569</v>
      </c>
      <c r="I150" s="84" t="s">
        <v>799</v>
      </c>
      <c r="J150" s="10">
        <f>VLOOKUP(I150,'1bis_Benchmarks CBAM'!$A$2:$B$20,2,FALSE)</f>
        <v>2.1465400000000003</v>
      </c>
    </row>
    <row r="151" spans="1:10" x14ac:dyDescent="0.3">
      <c r="A151" s="99" t="s">
        <v>143</v>
      </c>
      <c r="B151" s="86" t="s">
        <v>722</v>
      </c>
      <c r="C151" s="6">
        <v>1.89</v>
      </c>
      <c r="D151" s="6">
        <v>0.32</v>
      </c>
      <c r="E151" s="49">
        <f t="shared" si="4"/>
        <v>2.21</v>
      </c>
      <c r="F151" s="10" t="b">
        <v>0</v>
      </c>
      <c r="G151" s="6">
        <f t="shared" si="5"/>
        <v>2.4569999999999999</v>
      </c>
      <c r="H151" s="5" t="s">
        <v>569</v>
      </c>
      <c r="I151" s="84" t="s">
        <v>799</v>
      </c>
      <c r="J151" s="10">
        <f>VLOOKUP(I151,'1bis_Benchmarks CBAM'!$A$2:$B$20,2,FALSE)</f>
        <v>2.1465400000000003</v>
      </c>
    </row>
    <row r="152" spans="1:10" x14ac:dyDescent="0.3">
      <c r="A152" s="99" t="s">
        <v>144</v>
      </c>
      <c r="B152" s="86" t="s">
        <v>722</v>
      </c>
      <c r="C152" s="6">
        <v>1.89</v>
      </c>
      <c r="D152" s="6">
        <v>0.32</v>
      </c>
      <c r="E152" s="49">
        <f t="shared" si="4"/>
        <v>2.21</v>
      </c>
      <c r="F152" s="10" t="b">
        <v>0</v>
      </c>
      <c r="G152" s="6">
        <f t="shared" si="5"/>
        <v>2.4569999999999999</v>
      </c>
      <c r="H152" s="5" t="s">
        <v>569</v>
      </c>
      <c r="I152" s="84" t="s">
        <v>799</v>
      </c>
      <c r="J152" s="10">
        <f>VLOOKUP(I152,'1bis_Benchmarks CBAM'!$A$2:$B$20,2,FALSE)</f>
        <v>2.1465400000000003</v>
      </c>
    </row>
    <row r="153" spans="1:10" x14ac:dyDescent="0.3">
      <c r="A153" s="99" t="s">
        <v>145</v>
      </c>
      <c r="B153" s="86" t="s">
        <v>722</v>
      </c>
      <c r="C153" s="6">
        <v>1.89</v>
      </c>
      <c r="D153" s="6">
        <v>0.32</v>
      </c>
      <c r="E153" s="49">
        <f t="shared" si="4"/>
        <v>2.21</v>
      </c>
      <c r="F153" s="10" t="b">
        <v>0</v>
      </c>
      <c r="G153" s="6">
        <f t="shared" si="5"/>
        <v>2.4569999999999999</v>
      </c>
      <c r="H153" s="5" t="s">
        <v>569</v>
      </c>
      <c r="I153" s="84" t="s">
        <v>799</v>
      </c>
      <c r="J153" s="10">
        <f>VLOOKUP(I153,'1bis_Benchmarks CBAM'!$A$2:$B$20,2,FALSE)</f>
        <v>2.1465400000000003</v>
      </c>
    </row>
    <row r="154" spans="1:10" x14ac:dyDescent="0.3">
      <c r="A154" s="99" t="s">
        <v>146</v>
      </c>
      <c r="B154" s="86" t="s">
        <v>722</v>
      </c>
      <c r="C154" s="6">
        <v>1.89</v>
      </c>
      <c r="D154" s="6">
        <v>0.32</v>
      </c>
      <c r="E154" s="49">
        <f t="shared" si="4"/>
        <v>2.21</v>
      </c>
      <c r="F154" s="10" t="b">
        <v>0</v>
      </c>
      <c r="G154" s="6">
        <f t="shared" si="5"/>
        <v>2.4569999999999999</v>
      </c>
      <c r="H154" s="5" t="s">
        <v>569</v>
      </c>
      <c r="I154" s="84" t="s">
        <v>799</v>
      </c>
      <c r="J154" s="10">
        <f>VLOOKUP(I154,'1bis_Benchmarks CBAM'!$A$2:$B$20,2,FALSE)</f>
        <v>2.1465400000000003</v>
      </c>
    </row>
    <row r="155" spans="1:10" x14ac:dyDescent="0.3">
      <c r="A155" s="99" t="s">
        <v>147</v>
      </c>
      <c r="B155" s="86" t="s">
        <v>722</v>
      </c>
      <c r="C155" s="6">
        <v>1.89</v>
      </c>
      <c r="D155" s="6">
        <v>0.32</v>
      </c>
      <c r="E155" s="49">
        <f t="shared" si="4"/>
        <v>2.21</v>
      </c>
      <c r="F155" s="10" t="b">
        <v>0</v>
      </c>
      <c r="G155" s="6">
        <f t="shared" si="5"/>
        <v>2.4569999999999999</v>
      </c>
      <c r="H155" s="5" t="s">
        <v>569</v>
      </c>
      <c r="I155" s="84" t="s">
        <v>799</v>
      </c>
      <c r="J155" s="10">
        <f>VLOOKUP(I155,'1bis_Benchmarks CBAM'!$A$2:$B$20,2,FALSE)</f>
        <v>2.1465400000000003</v>
      </c>
    </row>
    <row r="156" spans="1:10" x14ac:dyDescent="0.3">
      <c r="A156" s="99" t="s">
        <v>148</v>
      </c>
      <c r="B156" s="86" t="s">
        <v>722</v>
      </c>
      <c r="C156" s="6">
        <v>1.89</v>
      </c>
      <c r="D156" s="6">
        <v>0.32</v>
      </c>
      <c r="E156" s="49">
        <f t="shared" si="4"/>
        <v>2.21</v>
      </c>
      <c r="F156" s="10" t="b">
        <v>0</v>
      </c>
      <c r="G156" s="6">
        <f t="shared" si="5"/>
        <v>2.4569999999999999</v>
      </c>
      <c r="H156" s="5" t="s">
        <v>569</v>
      </c>
      <c r="I156" s="84" t="s">
        <v>799</v>
      </c>
      <c r="J156" s="10">
        <f>VLOOKUP(I156,'1bis_Benchmarks CBAM'!$A$2:$B$20,2,FALSE)</f>
        <v>2.1465400000000003</v>
      </c>
    </row>
    <row r="157" spans="1:10" x14ac:dyDescent="0.3">
      <c r="A157" s="99" t="s">
        <v>149</v>
      </c>
      <c r="B157" s="86" t="s">
        <v>722</v>
      </c>
      <c r="C157" s="6">
        <v>1.89</v>
      </c>
      <c r="D157" s="6">
        <v>0.32</v>
      </c>
      <c r="E157" s="49">
        <f t="shared" si="4"/>
        <v>2.21</v>
      </c>
      <c r="F157" s="10" t="b">
        <v>0</v>
      </c>
      <c r="G157" s="6">
        <f t="shared" si="5"/>
        <v>2.4569999999999999</v>
      </c>
      <c r="H157" s="5" t="s">
        <v>569</v>
      </c>
      <c r="I157" s="84" t="s">
        <v>799</v>
      </c>
      <c r="J157" s="10">
        <f>VLOOKUP(I157,'1bis_Benchmarks CBAM'!$A$2:$B$20,2,FALSE)</f>
        <v>2.1465400000000003</v>
      </c>
    </row>
    <row r="158" spans="1:10" x14ac:dyDescent="0.3">
      <c r="A158" s="99" t="s">
        <v>150</v>
      </c>
      <c r="B158" s="86" t="s">
        <v>722</v>
      </c>
      <c r="C158" s="6">
        <v>1.89</v>
      </c>
      <c r="D158" s="6">
        <v>0.32</v>
      </c>
      <c r="E158" s="49">
        <f t="shared" si="4"/>
        <v>2.21</v>
      </c>
      <c r="F158" s="10" t="b">
        <v>0</v>
      </c>
      <c r="G158" s="6">
        <f t="shared" si="5"/>
        <v>2.4569999999999999</v>
      </c>
      <c r="H158" s="5" t="s">
        <v>569</v>
      </c>
      <c r="I158" s="84" t="s">
        <v>799</v>
      </c>
      <c r="J158" s="10">
        <f>VLOOKUP(I158,'1bis_Benchmarks CBAM'!$A$2:$B$20,2,FALSE)</f>
        <v>2.1465400000000003</v>
      </c>
    </row>
    <row r="159" spans="1:10" x14ac:dyDescent="0.3">
      <c r="A159" s="99" t="s">
        <v>151</v>
      </c>
      <c r="B159" s="86" t="s">
        <v>722</v>
      </c>
      <c r="C159" s="6">
        <v>1.89</v>
      </c>
      <c r="D159" s="6">
        <v>0.32</v>
      </c>
      <c r="E159" s="49">
        <f t="shared" si="4"/>
        <v>2.21</v>
      </c>
      <c r="F159" s="10" t="b">
        <v>0</v>
      </c>
      <c r="G159" s="6">
        <f t="shared" si="5"/>
        <v>2.4569999999999999</v>
      </c>
      <c r="H159" s="5" t="s">
        <v>569</v>
      </c>
      <c r="I159" s="84" t="s">
        <v>799</v>
      </c>
      <c r="J159" s="10">
        <f>VLOOKUP(I159,'1bis_Benchmarks CBAM'!$A$2:$B$20,2,FALSE)</f>
        <v>2.1465400000000003</v>
      </c>
    </row>
    <row r="160" spans="1:10" x14ac:dyDescent="0.3">
      <c r="A160" s="99" t="s">
        <v>152</v>
      </c>
      <c r="B160" s="86" t="s">
        <v>722</v>
      </c>
      <c r="C160" s="6">
        <v>1.89</v>
      </c>
      <c r="D160" s="6">
        <v>0.32</v>
      </c>
      <c r="E160" s="49">
        <f t="shared" si="4"/>
        <v>2.21</v>
      </c>
      <c r="F160" s="10" t="b">
        <v>0</v>
      </c>
      <c r="G160" s="6">
        <f t="shared" si="5"/>
        <v>2.4569999999999999</v>
      </c>
      <c r="H160" s="5" t="s">
        <v>569</v>
      </c>
      <c r="I160" s="84" t="s">
        <v>799</v>
      </c>
      <c r="J160" s="10">
        <f>VLOOKUP(I160,'1bis_Benchmarks CBAM'!$A$2:$B$20,2,FALSE)</f>
        <v>2.1465400000000003</v>
      </c>
    </row>
    <row r="161" spans="1:10" x14ac:dyDescent="0.3">
      <c r="A161" s="99" t="s">
        <v>153</v>
      </c>
      <c r="B161" s="86" t="s">
        <v>715</v>
      </c>
      <c r="C161" s="6">
        <v>2.65</v>
      </c>
      <c r="D161" s="6">
        <v>0.62</v>
      </c>
      <c r="E161" s="49">
        <f t="shared" si="4"/>
        <v>3.27</v>
      </c>
      <c r="F161" s="10" t="b">
        <v>0</v>
      </c>
      <c r="G161" s="6">
        <f t="shared" si="5"/>
        <v>3.4449999999999998</v>
      </c>
      <c r="H161" s="5" t="s">
        <v>569</v>
      </c>
      <c r="I161" s="84" t="s">
        <v>799</v>
      </c>
      <c r="J161" s="10">
        <f>VLOOKUP(I161,'1bis_Benchmarks CBAM'!$A$2:$B$20,2,FALSE)</f>
        <v>2.1465400000000003</v>
      </c>
    </row>
    <row r="162" spans="1:10" x14ac:dyDescent="0.3">
      <c r="A162" s="99" t="s">
        <v>154</v>
      </c>
      <c r="B162" s="86" t="s">
        <v>714</v>
      </c>
      <c r="C162" s="6">
        <v>1.89</v>
      </c>
      <c r="D162" s="6">
        <v>0.32</v>
      </c>
      <c r="E162" s="49">
        <f t="shared" si="4"/>
        <v>2.21</v>
      </c>
      <c r="F162" s="10" t="b">
        <v>0</v>
      </c>
      <c r="G162" s="6">
        <f t="shared" si="5"/>
        <v>2.4569999999999999</v>
      </c>
      <c r="H162" s="5" t="s">
        <v>569</v>
      </c>
      <c r="I162" s="84" t="s">
        <v>799</v>
      </c>
      <c r="J162" s="10">
        <f>VLOOKUP(I162,'1bis_Benchmarks CBAM'!$A$2:$B$20,2,FALSE)</f>
        <v>2.1465400000000003</v>
      </c>
    </row>
    <row r="163" spans="1:10" x14ac:dyDescent="0.3">
      <c r="A163" s="99" t="s">
        <v>155</v>
      </c>
      <c r="B163" s="86" t="s">
        <v>714</v>
      </c>
      <c r="C163" s="6">
        <v>1.89</v>
      </c>
      <c r="D163" s="6">
        <v>0.32</v>
      </c>
      <c r="E163" s="49">
        <f t="shared" si="4"/>
        <v>2.21</v>
      </c>
      <c r="F163" s="10" t="b">
        <v>0</v>
      </c>
      <c r="G163" s="6">
        <f t="shared" si="5"/>
        <v>2.4569999999999999</v>
      </c>
      <c r="H163" s="5" t="s">
        <v>569</v>
      </c>
      <c r="I163" s="84" t="s">
        <v>799</v>
      </c>
      <c r="J163" s="10">
        <f>VLOOKUP(I163,'1bis_Benchmarks CBAM'!$A$2:$B$20,2,FALSE)</f>
        <v>2.1465400000000003</v>
      </c>
    </row>
    <row r="164" spans="1:10" x14ac:dyDescent="0.3">
      <c r="A164" s="99" t="s">
        <v>156</v>
      </c>
      <c r="B164" s="86" t="s">
        <v>714</v>
      </c>
      <c r="C164" s="6">
        <v>1.89</v>
      </c>
      <c r="D164" s="6">
        <v>0.32</v>
      </c>
      <c r="E164" s="49">
        <f t="shared" si="4"/>
        <v>2.21</v>
      </c>
      <c r="F164" s="10" t="b">
        <v>0</v>
      </c>
      <c r="G164" s="6">
        <f t="shared" si="5"/>
        <v>2.4569999999999999</v>
      </c>
      <c r="H164" s="5" t="s">
        <v>569</v>
      </c>
      <c r="I164" s="84" t="s">
        <v>799</v>
      </c>
      <c r="J164" s="10">
        <f>VLOOKUP(I164,'1bis_Benchmarks CBAM'!$A$2:$B$20,2,FALSE)</f>
        <v>2.1465400000000003</v>
      </c>
    </row>
    <row r="165" spans="1:10" x14ac:dyDescent="0.3">
      <c r="A165" s="99" t="s">
        <v>157</v>
      </c>
      <c r="B165" s="86" t="s">
        <v>714</v>
      </c>
      <c r="C165" s="6">
        <v>1.89</v>
      </c>
      <c r="D165" s="6">
        <v>0.32</v>
      </c>
      <c r="E165" s="49">
        <f t="shared" si="4"/>
        <v>2.21</v>
      </c>
      <c r="F165" s="10" t="b">
        <v>0</v>
      </c>
      <c r="G165" s="6">
        <f t="shared" si="5"/>
        <v>2.4569999999999999</v>
      </c>
      <c r="H165" s="5" t="s">
        <v>569</v>
      </c>
      <c r="I165" s="84" t="s">
        <v>799</v>
      </c>
      <c r="J165" s="10">
        <f>VLOOKUP(I165,'1bis_Benchmarks CBAM'!$A$2:$B$20,2,FALSE)</f>
        <v>2.1465400000000003</v>
      </c>
    </row>
    <row r="166" spans="1:10" x14ac:dyDescent="0.3">
      <c r="A166" s="99" t="s">
        <v>158</v>
      </c>
      <c r="B166" s="86" t="s">
        <v>714</v>
      </c>
      <c r="C166" s="6">
        <v>1.89</v>
      </c>
      <c r="D166" s="6">
        <v>0.32</v>
      </c>
      <c r="E166" s="49">
        <f t="shared" si="4"/>
        <v>2.21</v>
      </c>
      <c r="F166" s="10" t="b">
        <v>0</v>
      </c>
      <c r="G166" s="6">
        <f t="shared" si="5"/>
        <v>2.4569999999999999</v>
      </c>
      <c r="H166" s="5" t="s">
        <v>569</v>
      </c>
      <c r="I166" s="84" t="s">
        <v>799</v>
      </c>
      <c r="J166" s="10">
        <f>VLOOKUP(I166,'1bis_Benchmarks CBAM'!$A$2:$B$20,2,FALSE)</f>
        <v>2.1465400000000003</v>
      </c>
    </row>
    <row r="167" spans="1:10" x14ac:dyDescent="0.3">
      <c r="A167" s="99" t="s">
        <v>159</v>
      </c>
      <c r="B167" s="86" t="s">
        <v>714</v>
      </c>
      <c r="C167" s="6">
        <v>1.89</v>
      </c>
      <c r="D167" s="6">
        <v>0.32</v>
      </c>
      <c r="E167" s="49">
        <f t="shared" si="4"/>
        <v>2.21</v>
      </c>
      <c r="F167" s="10" t="b">
        <v>0</v>
      </c>
      <c r="G167" s="6">
        <f t="shared" si="5"/>
        <v>2.4569999999999999</v>
      </c>
      <c r="H167" s="5" t="s">
        <v>569</v>
      </c>
      <c r="I167" s="84" t="s">
        <v>799</v>
      </c>
      <c r="J167" s="10">
        <f>VLOOKUP(I167,'1bis_Benchmarks CBAM'!$A$2:$B$20,2,FALSE)</f>
        <v>2.1465400000000003</v>
      </c>
    </row>
    <row r="168" spans="1:10" x14ac:dyDescent="0.3">
      <c r="A168" s="99" t="s">
        <v>160</v>
      </c>
      <c r="B168" s="86" t="s">
        <v>714</v>
      </c>
      <c r="C168" s="6">
        <v>1.89</v>
      </c>
      <c r="D168" s="6">
        <v>0.32</v>
      </c>
      <c r="E168" s="49">
        <f t="shared" si="4"/>
        <v>2.21</v>
      </c>
      <c r="F168" s="10" t="b">
        <v>0</v>
      </c>
      <c r="G168" s="6">
        <f t="shared" si="5"/>
        <v>2.4569999999999999</v>
      </c>
      <c r="H168" s="5" t="s">
        <v>569</v>
      </c>
      <c r="I168" s="84" t="s">
        <v>799</v>
      </c>
      <c r="J168" s="10">
        <f>VLOOKUP(I168,'1bis_Benchmarks CBAM'!$A$2:$B$20,2,FALSE)</f>
        <v>2.1465400000000003</v>
      </c>
    </row>
    <row r="169" spans="1:10" x14ac:dyDescent="0.3">
      <c r="A169" s="99" t="s">
        <v>161</v>
      </c>
      <c r="B169" s="86" t="s">
        <v>714</v>
      </c>
      <c r="C169" s="6">
        <v>1.89</v>
      </c>
      <c r="D169" s="6">
        <v>0.32</v>
      </c>
      <c r="E169" s="49">
        <f t="shared" si="4"/>
        <v>2.21</v>
      </c>
      <c r="F169" s="10" t="b">
        <v>0</v>
      </c>
      <c r="G169" s="6">
        <f t="shared" si="5"/>
        <v>2.4569999999999999</v>
      </c>
      <c r="H169" s="5" t="s">
        <v>569</v>
      </c>
      <c r="I169" s="84" t="s">
        <v>799</v>
      </c>
      <c r="J169" s="10">
        <f>VLOOKUP(I169,'1bis_Benchmarks CBAM'!$A$2:$B$20,2,FALSE)</f>
        <v>2.1465400000000003</v>
      </c>
    </row>
    <row r="170" spans="1:10" x14ac:dyDescent="0.3">
      <c r="A170" s="99" t="s">
        <v>162</v>
      </c>
      <c r="B170" s="86" t="s">
        <v>714</v>
      </c>
      <c r="C170" s="6">
        <v>1.89</v>
      </c>
      <c r="D170" s="6">
        <v>0.32</v>
      </c>
      <c r="E170" s="49">
        <f t="shared" si="4"/>
        <v>2.21</v>
      </c>
      <c r="F170" s="10" t="b">
        <v>0</v>
      </c>
      <c r="G170" s="6">
        <f t="shared" si="5"/>
        <v>2.4569999999999999</v>
      </c>
      <c r="H170" s="5" t="s">
        <v>569</v>
      </c>
      <c r="I170" s="84" t="s">
        <v>799</v>
      </c>
      <c r="J170" s="10">
        <f>VLOOKUP(I170,'1bis_Benchmarks CBAM'!$A$2:$B$20,2,FALSE)</f>
        <v>2.1465400000000003</v>
      </c>
    </row>
    <row r="171" spans="1:10" x14ac:dyDescent="0.3">
      <c r="A171" s="99" t="s">
        <v>163</v>
      </c>
      <c r="B171" s="86" t="s">
        <v>714</v>
      </c>
      <c r="C171" s="6">
        <v>1.89</v>
      </c>
      <c r="D171" s="6">
        <v>0.32</v>
      </c>
      <c r="E171" s="49">
        <f t="shared" si="4"/>
        <v>2.21</v>
      </c>
      <c r="F171" s="10" t="b">
        <v>0</v>
      </c>
      <c r="G171" s="6">
        <f t="shared" si="5"/>
        <v>2.4569999999999999</v>
      </c>
      <c r="H171" s="5" t="s">
        <v>569</v>
      </c>
      <c r="I171" s="84" t="s">
        <v>799</v>
      </c>
      <c r="J171" s="10">
        <f>VLOOKUP(I171,'1bis_Benchmarks CBAM'!$A$2:$B$20,2,FALSE)</f>
        <v>2.1465400000000003</v>
      </c>
    </row>
    <row r="172" spans="1:10" x14ac:dyDescent="0.3">
      <c r="A172" s="99" t="s">
        <v>164</v>
      </c>
      <c r="B172" s="86" t="s">
        <v>714</v>
      </c>
      <c r="C172" s="6">
        <v>1.89</v>
      </c>
      <c r="D172" s="6">
        <v>0.32</v>
      </c>
      <c r="E172" s="49">
        <f t="shared" si="4"/>
        <v>2.21</v>
      </c>
      <c r="F172" s="10" t="b">
        <v>0</v>
      </c>
      <c r="G172" s="6">
        <f t="shared" si="5"/>
        <v>2.4569999999999999</v>
      </c>
      <c r="H172" s="5" t="s">
        <v>569</v>
      </c>
      <c r="I172" s="84" t="s">
        <v>799</v>
      </c>
      <c r="J172" s="10">
        <f>VLOOKUP(I172,'1bis_Benchmarks CBAM'!$A$2:$B$20,2,FALSE)</f>
        <v>2.1465400000000003</v>
      </c>
    </row>
    <row r="173" spans="1:10" x14ac:dyDescent="0.3">
      <c r="A173" s="99" t="s">
        <v>165</v>
      </c>
      <c r="B173" s="86" t="s">
        <v>723</v>
      </c>
      <c r="C173" s="6">
        <v>1.89</v>
      </c>
      <c r="D173" s="6">
        <v>0.32</v>
      </c>
      <c r="E173" s="49">
        <f t="shared" si="4"/>
        <v>2.21</v>
      </c>
      <c r="F173" s="10" t="b">
        <v>0</v>
      </c>
      <c r="G173" s="6">
        <f t="shared" si="5"/>
        <v>2.4569999999999999</v>
      </c>
      <c r="H173" s="5" t="s">
        <v>569</v>
      </c>
      <c r="I173" s="84" t="s">
        <v>799</v>
      </c>
      <c r="J173" s="10">
        <f>VLOOKUP(I173,'1bis_Benchmarks CBAM'!$A$2:$B$20,2,FALSE)</f>
        <v>2.1465400000000003</v>
      </c>
    </row>
    <row r="174" spans="1:10" x14ac:dyDescent="0.3">
      <c r="A174" s="99" t="s">
        <v>166</v>
      </c>
      <c r="B174" s="86" t="s">
        <v>723</v>
      </c>
      <c r="C174" s="6">
        <v>1.89</v>
      </c>
      <c r="D174" s="6">
        <v>0.32</v>
      </c>
      <c r="E174" s="49">
        <f t="shared" si="4"/>
        <v>2.21</v>
      </c>
      <c r="F174" s="10" t="b">
        <v>0</v>
      </c>
      <c r="G174" s="6">
        <f t="shared" si="5"/>
        <v>2.4569999999999999</v>
      </c>
      <c r="H174" s="5" t="s">
        <v>569</v>
      </c>
      <c r="I174" s="84" t="s">
        <v>799</v>
      </c>
      <c r="J174" s="10">
        <f>VLOOKUP(I174,'1bis_Benchmarks CBAM'!$A$2:$B$20,2,FALSE)</f>
        <v>2.1465400000000003</v>
      </c>
    </row>
    <row r="175" spans="1:10" x14ac:dyDescent="0.3">
      <c r="A175" s="99" t="s">
        <v>167</v>
      </c>
      <c r="B175" s="86" t="s">
        <v>723</v>
      </c>
      <c r="C175" s="6">
        <v>1.89</v>
      </c>
      <c r="D175" s="6">
        <v>0.32</v>
      </c>
      <c r="E175" s="49">
        <f t="shared" si="4"/>
        <v>2.21</v>
      </c>
      <c r="F175" s="10" t="b">
        <v>0</v>
      </c>
      <c r="G175" s="6">
        <f t="shared" si="5"/>
        <v>2.4569999999999999</v>
      </c>
      <c r="H175" s="5" t="s">
        <v>569</v>
      </c>
      <c r="I175" s="84" t="s">
        <v>799</v>
      </c>
      <c r="J175" s="10">
        <f>VLOOKUP(I175,'1bis_Benchmarks CBAM'!$A$2:$B$20,2,FALSE)</f>
        <v>2.1465400000000003</v>
      </c>
    </row>
    <row r="176" spans="1:10" x14ac:dyDescent="0.3">
      <c r="A176" s="99" t="s">
        <v>168</v>
      </c>
      <c r="B176" s="86" t="s">
        <v>723</v>
      </c>
      <c r="C176" s="6">
        <v>1.89</v>
      </c>
      <c r="D176" s="6">
        <v>0.32</v>
      </c>
      <c r="E176" s="49">
        <f t="shared" si="4"/>
        <v>2.21</v>
      </c>
      <c r="F176" s="10" t="b">
        <v>0</v>
      </c>
      <c r="G176" s="6">
        <f t="shared" si="5"/>
        <v>2.4569999999999999</v>
      </c>
      <c r="H176" s="5" t="s">
        <v>569</v>
      </c>
      <c r="I176" s="84" t="s">
        <v>799</v>
      </c>
      <c r="J176" s="10">
        <f>VLOOKUP(I176,'1bis_Benchmarks CBAM'!$A$2:$B$20,2,FALSE)</f>
        <v>2.1465400000000003</v>
      </c>
    </row>
    <row r="177" spans="1:10" x14ac:dyDescent="0.3">
      <c r="A177" s="99" t="s">
        <v>169</v>
      </c>
      <c r="B177" s="86" t="s">
        <v>723</v>
      </c>
      <c r="C177" s="6">
        <v>1.89</v>
      </c>
      <c r="D177" s="6">
        <v>0.32</v>
      </c>
      <c r="E177" s="49">
        <f t="shared" si="4"/>
        <v>2.21</v>
      </c>
      <c r="F177" s="10" t="b">
        <v>0</v>
      </c>
      <c r="G177" s="6">
        <f t="shared" si="5"/>
        <v>2.4569999999999999</v>
      </c>
      <c r="H177" s="5" t="s">
        <v>569</v>
      </c>
      <c r="I177" s="84" t="s">
        <v>799</v>
      </c>
      <c r="J177" s="10">
        <f>VLOOKUP(I177,'1bis_Benchmarks CBAM'!$A$2:$B$20,2,FALSE)</f>
        <v>2.1465400000000003</v>
      </c>
    </row>
    <row r="178" spans="1:10" x14ac:dyDescent="0.3">
      <c r="A178" s="99" t="s">
        <v>170</v>
      </c>
      <c r="B178" s="86" t="s">
        <v>724</v>
      </c>
      <c r="C178" s="6">
        <v>1.89</v>
      </c>
      <c r="D178" s="6">
        <v>0.32</v>
      </c>
      <c r="E178" s="49">
        <f t="shared" si="4"/>
        <v>2.21</v>
      </c>
      <c r="F178" s="10" t="b">
        <v>0</v>
      </c>
      <c r="G178" s="6">
        <f t="shared" si="5"/>
        <v>2.4569999999999999</v>
      </c>
      <c r="H178" s="5" t="s">
        <v>569</v>
      </c>
      <c r="I178" s="84" t="s">
        <v>799</v>
      </c>
      <c r="J178" s="10">
        <f>VLOOKUP(I178,'1bis_Benchmarks CBAM'!$A$2:$B$20,2,FALSE)</f>
        <v>2.1465400000000003</v>
      </c>
    </row>
    <row r="179" spans="1:10" x14ac:dyDescent="0.3">
      <c r="A179" s="99" t="s">
        <v>171</v>
      </c>
      <c r="B179" s="86" t="s">
        <v>724</v>
      </c>
      <c r="C179" s="6">
        <v>1.89</v>
      </c>
      <c r="D179" s="6">
        <v>0.32</v>
      </c>
      <c r="E179" s="49">
        <f t="shared" si="4"/>
        <v>2.21</v>
      </c>
      <c r="F179" s="10" t="b">
        <v>0</v>
      </c>
      <c r="G179" s="6">
        <f t="shared" si="5"/>
        <v>2.4569999999999999</v>
      </c>
      <c r="H179" s="5" t="s">
        <v>569</v>
      </c>
      <c r="I179" s="84" t="s">
        <v>799</v>
      </c>
      <c r="J179" s="10">
        <f>VLOOKUP(I179,'1bis_Benchmarks CBAM'!$A$2:$B$20,2,FALSE)</f>
        <v>2.1465400000000003</v>
      </c>
    </row>
    <row r="180" spans="1:10" x14ac:dyDescent="0.3">
      <c r="A180" s="99" t="s">
        <v>172</v>
      </c>
      <c r="B180" s="86" t="s">
        <v>724</v>
      </c>
      <c r="C180" s="6">
        <v>1.89</v>
      </c>
      <c r="D180" s="6">
        <v>0.32</v>
      </c>
      <c r="E180" s="49">
        <f t="shared" si="4"/>
        <v>2.21</v>
      </c>
      <c r="F180" s="10" t="b">
        <v>0</v>
      </c>
      <c r="G180" s="6">
        <f t="shared" si="5"/>
        <v>2.4569999999999999</v>
      </c>
      <c r="H180" s="5" t="s">
        <v>569</v>
      </c>
      <c r="I180" s="84" t="s">
        <v>799</v>
      </c>
      <c r="J180" s="10">
        <f>VLOOKUP(I180,'1bis_Benchmarks CBAM'!$A$2:$B$20,2,FALSE)</f>
        <v>2.1465400000000003</v>
      </c>
    </row>
    <row r="181" spans="1:10" x14ac:dyDescent="0.3">
      <c r="A181" s="99" t="s">
        <v>173</v>
      </c>
      <c r="B181" s="86" t="s">
        <v>724</v>
      </c>
      <c r="C181" s="6">
        <v>1.89</v>
      </c>
      <c r="D181" s="6">
        <v>0.32</v>
      </c>
      <c r="E181" s="49">
        <f t="shared" si="4"/>
        <v>2.21</v>
      </c>
      <c r="F181" s="10" t="b">
        <v>0</v>
      </c>
      <c r="G181" s="6">
        <f t="shared" si="5"/>
        <v>2.4569999999999999</v>
      </c>
      <c r="H181" s="5" t="s">
        <v>569</v>
      </c>
      <c r="I181" s="84" t="s">
        <v>799</v>
      </c>
      <c r="J181" s="10">
        <f>VLOOKUP(I181,'1bis_Benchmarks CBAM'!$A$2:$B$20,2,FALSE)</f>
        <v>2.1465400000000003</v>
      </c>
    </row>
    <row r="182" spans="1:10" x14ac:dyDescent="0.3">
      <c r="A182" s="99" t="s">
        <v>174</v>
      </c>
      <c r="B182" s="86" t="s">
        <v>724</v>
      </c>
      <c r="C182" s="6">
        <v>1.89</v>
      </c>
      <c r="D182" s="6">
        <v>0.32</v>
      </c>
      <c r="E182" s="49">
        <f t="shared" si="4"/>
        <v>2.21</v>
      </c>
      <c r="F182" s="10" t="b">
        <v>0</v>
      </c>
      <c r="G182" s="6">
        <f t="shared" si="5"/>
        <v>2.4569999999999999</v>
      </c>
      <c r="H182" s="5" t="s">
        <v>569</v>
      </c>
      <c r="I182" s="84" t="s">
        <v>799</v>
      </c>
      <c r="J182" s="10">
        <f>VLOOKUP(I182,'1bis_Benchmarks CBAM'!$A$2:$B$20,2,FALSE)</f>
        <v>2.1465400000000003</v>
      </c>
    </row>
    <row r="183" spans="1:10" x14ac:dyDescent="0.3">
      <c r="A183" s="99" t="s">
        <v>175</v>
      </c>
      <c r="B183" s="86" t="s">
        <v>724</v>
      </c>
      <c r="C183" s="6">
        <v>1.89</v>
      </c>
      <c r="D183" s="6">
        <v>0.32</v>
      </c>
      <c r="E183" s="49">
        <f t="shared" si="4"/>
        <v>2.21</v>
      </c>
      <c r="F183" s="10" t="b">
        <v>0</v>
      </c>
      <c r="G183" s="6">
        <f t="shared" si="5"/>
        <v>2.4569999999999999</v>
      </c>
      <c r="H183" s="5" t="s">
        <v>569</v>
      </c>
      <c r="I183" s="84" t="s">
        <v>799</v>
      </c>
      <c r="J183" s="10">
        <f>VLOOKUP(I183,'1bis_Benchmarks CBAM'!$A$2:$B$20,2,FALSE)</f>
        <v>2.1465400000000003</v>
      </c>
    </row>
    <row r="184" spans="1:10" x14ac:dyDescent="0.3">
      <c r="A184" s="99" t="s">
        <v>176</v>
      </c>
      <c r="B184" s="86" t="s">
        <v>724</v>
      </c>
      <c r="C184" s="6">
        <v>1.89</v>
      </c>
      <c r="D184" s="6">
        <v>0.32</v>
      </c>
      <c r="E184" s="49">
        <f t="shared" si="4"/>
        <v>2.21</v>
      </c>
      <c r="F184" s="10" t="b">
        <v>0</v>
      </c>
      <c r="G184" s="6">
        <f t="shared" si="5"/>
        <v>2.4569999999999999</v>
      </c>
      <c r="H184" s="5" t="s">
        <v>569</v>
      </c>
      <c r="I184" s="84" t="s">
        <v>799</v>
      </c>
      <c r="J184" s="10">
        <f>VLOOKUP(I184,'1bis_Benchmarks CBAM'!$A$2:$B$20,2,FALSE)</f>
        <v>2.1465400000000003</v>
      </c>
    </row>
    <row r="185" spans="1:10" x14ac:dyDescent="0.3">
      <c r="A185" s="99" t="s">
        <v>177</v>
      </c>
      <c r="B185" s="86" t="s">
        <v>724</v>
      </c>
      <c r="C185" s="6">
        <v>1.89</v>
      </c>
      <c r="D185" s="6">
        <v>0.32</v>
      </c>
      <c r="E185" s="49">
        <f t="shared" si="4"/>
        <v>2.21</v>
      </c>
      <c r="F185" s="10" t="b">
        <v>0</v>
      </c>
      <c r="G185" s="6">
        <f t="shared" si="5"/>
        <v>2.4569999999999999</v>
      </c>
      <c r="H185" s="5" t="s">
        <v>569</v>
      </c>
      <c r="I185" s="84" t="s">
        <v>799</v>
      </c>
      <c r="J185" s="10">
        <f>VLOOKUP(I185,'1bis_Benchmarks CBAM'!$A$2:$B$20,2,FALSE)</f>
        <v>2.1465400000000003</v>
      </c>
    </row>
    <row r="186" spans="1:10" x14ac:dyDescent="0.3">
      <c r="A186" s="99" t="s">
        <v>178</v>
      </c>
      <c r="B186" s="86" t="s">
        <v>724</v>
      </c>
      <c r="C186" s="6">
        <v>1.89</v>
      </c>
      <c r="D186" s="6">
        <v>0.32</v>
      </c>
      <c r="E186" s="49">
        <f t="shared" si="4"/>
        <v>2.21</v>
      </c>
      <c r="F186" s="10" t="b">
        <v>0</v>
      </c>
      <c r="G186" s="6">
        <f t="shared" si="5"/>
        <v>2.4569999999999999</v>
      </c>
      <c r="H186" s="5" t="s">
        <v>569</v>
      </c>
      <c r="I186" s="84" t="s">
        <v>799</v>
      </c>
      <c r="J186" s="10">
        <f>VLOOKUP(I186,'1bis_Benchmarks CBAM'!$A$2:$B$20,2,FALSE)</f>
        <v>2.1465400000000003</v>
      </c>
    </row>
    <row r="187" spans="1:10" x14ac:dyDescent="0.3">
      <c r="A187" s="99" t="s">
        <v>179</v>
      </c>
      <c r="B187" s="86" t="s">
        <v>724</v>
      </c>
      <c r="C187" s="6">
        <v>1.89</v>
      </c>
      <c r="D187" s="6">
        <v>0.32</v>
      </c>
      <c r="E187" s="49">
        <f t="shared" si="4"/>
        <v>2.21</v>
      </c>
      <c r="F187" s="10" t="b">
        <v>0</v>
      </c>
      <c r="G187" s="6">
        <f t="shared" si="5"/>
        <v>2.4569999999999999</v>
      </c>
      <c r="H187" s="5" t="s">
        <v>569</v>
      </c>
      <c r="I187" s="84" t="s">
        <v>799</v>
      </c>
      <c r="J187" s="10">
        <f>VLOOKUP(I187,'1bis_Benchmarks CBAM'!$A$2:$B$20,2,FALSE)</f>
        <v>2.1465400000000003</v>
      </c>
    </row>
    <row r="188" spans="1:10" x14ac:dyDescent="0.3">
      <c r="A188" s="99" t="s">
        <v>180</v>
      </c>
      <c r="B188" s="86" t="s">
        <v>724</v>
      </c>
      <c r="C188" s="6">
        <v>1.89</v>
      </c>
      <c r="D188" s="6">
        <v>0.32</v>
      </c>
      <c r="E188" s="49">
        <f t="shared" si="4"/>
        <v>2.21</v>
      </c>
      <c r="F188" s="10" t="b">
        <v>0</v>
      </c>
      <c r="G188" s="6">
        <f t="shared" si="5"/>
        <v>2.4569999999999999</v>
      </c>
      <c r="H188" s="5" t="s">
        <v>569</v>
      </c>
      <c r="I188" s="84" t="s">
        <v>799</v>
      </c>
      <c r="J188" s="10">
        <f>VLOOKUP(I188,'1bis_Benchmarks CBAM'!$A$2:$B$20,2,FALSE)</f>
        <v>2.1465400000000003</v>
      </c>
    </row>
    <row r="189" spans="1:10" x14ac:dyDescent="0.3">
      <c r="A189" s="99" t="s">
        <v>181</v>
      </c>
      <c r="B189" s="86" t="s">
        <v>724</v>
      </c>
      <c r="C189" s="6">
        <v>1.89</v>
      </c>
      <c r="D189" s="6">
        <v>0.32</v>
      </c>
      <c r="E189" s="49">
        <f t="shared" si="4"/>
        <v>2.21</v>
      </c>
      <c r="F189" s="10" t="b">
        <v>0</v>
      </c>
      <c r="G189" s="6">
        <f t="shared" si="5"/>
        <v>2.4569999999999999</v>
      </c>
      <c r="H189" s="5" t="s">
        <v>569</v>
      </c>
      <c r="I189" s="84" t="s">
        <v>799</v>
      </c>
      <c r="J189" s="10">
        <f>VLOOKUP(I189,'1bis_Benchmarks CBAM'!$A$2:$B$20,2,FALSE)</f>
        <v>2.1465400000000003</v>
      </c>
    </row>
    <row r="190" spans="1:10" x14ac:dyDescent="0.3">
      <c r="A190" s="99" t="s">
        <v>182</v>
      </c>
      <c r="B190" s="86" t="s">
        <v>724</v>
      </c>
      <c r="C190" s="6">
        <v>1.89</v>
      </c>
      <c r="D190" s="6">
        <v>0.32</v>
      </c>
      <c r="E190" s="49">
        <f t="shared" si="4"/>
        <v>2.21</v>
      </c>
      <c r="F190" s="10" t="b">
        <v>0</v>
      </c>
      <c r="G190" s="6">
        <f t="shared" si="5"/>
        <v>2.4569999999999999</v>
      </c>
      <c r="H190" s="5" t="s">
        <v>569</v>
      </c>
      <c r="I190" s="84" t="s">
        <v>799</v>
      </c>
      <c r="J190" s="10">
        <f>VLOOKUP(I190,'1bis_Benchmarks CBAM'!$A$2:$B$20,2,FALSE)</f>
        <v>2.1465400000000003</v>
      </c>
    </row>
    <row r="191" spans="1:10" x14ac:dyDescent="0.3">
      <c r="A191" s="99" t="s">
        <v>183</v>
      </c>
      <c r="B191" s="86" t="s">
        <v>724</v>
      </c>
      <c r="C191" s="6">
        <v>1.89</v>
      </c>
      <c r="D191" s="6">
        <v>0.32</v>
      </c>
      <c r="E191" s="49">
        <f t="shared" si="4"/>
        <v>2.21</v>
      </c>
      <c r="F191" s="10" t="b">
        <v>0</v>
      </c>
      <c r="G191" s="6">
        <f t="shared" si="5"/>
        <v>2.4569999999999999</v>
      </c>
      <c r="H191" s="5" t="s">
        <v>569</v>
      </c>
      <c r="I191" s="84" t="s">
        <v>799</v>
      </c>
      <c r="J191" s="10">
        <f>VLOOKUP(I191,'1bis_Benchmarks CBAM'!$A$2:$B$20,2,FALSE)</f>
        <v>2.1465400000000003</v>
      </c>
    </row>
    <row r="192" spans="1:10" x14ac:dyDescent="0.3">
      <c r="A192" s="99" t="s">
        <v>184</v>
      </c>
      <c r="B192" s="86" t="s">
        <v>724</v>
      </c>
      <c r="C192" s="6">
        <v>1.89</v>
      </c>
      <c r="D192" s="6">
        <v>0.32</v>
      </c>
      <c r="E192" s="49">
        <f t="shared" si="4"/>
        <v>2.21</v>
      </c>
      <c r="F192" s="10" t="b">
        <v>0</v>
      </c>
      <c r="G192" s="6">
        <f t="shared" si="5"/>
        <v>2.4569999999999999</v>
      </c>
      <c r="H192" s="5" t="s">
        <v>569</v>
      </c>
      <c r="I192" s="84" t="s">
        <v>799</v>
      </c>
      <c r="J192" s="10">
        <f>VLOOKUP(I192,'1bis_Benchmarks CBAM'!$A$2:$B$20,2,FALSE)</f>
        <v>2.1465400000000003</v>
      </c>
    </row>
    <row r="193" spans="1:10" x14ac:dyDescent="0.3">
      <c r="A193" s="99" t="s">
        <v>185</v>
      </c>
      <c r="B193" s="86" t="s">
        <v>724</v>
      </c>
      <c r="C193" s="6">
        <v>1.89</v>
      </c>
      <c r="D193" s="6">
        <v>0.32</v>
      </c>
      <c r="E193" s="49">
        <f t="shared" si="4"/>
        <v>2.21</v>
      </c>
      <c r="F193" s="10" t="b">
        <v>0</v>
      </c>
      <c r="G193" s="6">
        <f t="shared" si="5"/>
        <v>2.4569999999999999</v>
      </c>
      <c r="H193" s="5" t="s">
        <v>569</v>
      </c>
      <c r="I193" s="84" t="s">
        <v>799</v>
      </c>
      <c r="J193" s="10">
        <f>VLOOKUP(I193,'1bis_Benchmarks CBAM'!$A$2:$B$20,2,FALSE)</f>
        <v>2.1465400000000003</v>
      </c>
    </row>
    <row r="194" spans="1:10" x14ac:dyDescent="0.3">
      <c r="A194" s="99" t="s">
        <v>186</v>
      </c>
      <c r="B194" s="86" t="s">
        <v>724</v>
      </c>
      <c r="C194" s="6">
        <v>1.89</v>
      </c>
      <c r="D194" s="6">
        <v>0.32</v>
      </c>
      <c r="E194" s="49">
        <f t="shared" si="4"/>
        <v>2.21</v>
      </c>
      <c r="F194" s="10" t="b">
        <v>0</v>
      </c>
      <c r="G194" s="6">
        <f t="shared" si="5"/>
        <v>2.4569999999999999</v>
      </c>
      <c r="H194" s="5" t="s">
        <v>569</v>
      </c>
      <c r="I194" s="84" t="s">
        <v>799</v>
      </c>
      <c r="J194" s="10">
        <f>VLOOKUP(I194,'1bis_Benchmarks CBAM'!$A$2:$B$20,2,FALSE)</f>
        <v>2.1465400000000003</v>
      </c>
    </row>
    <row r="195" spans="1:10" x14ac:dyDescent="0.3">
      <c r="A195" s="99" t="s">
        <v>187</v>
      </c>
      <c r="B195" s="86" t="s">
        <v>724</v>
      </c>
      <c r="C195" s="6">
        <v>1.89</v>
      </c>
      <c r="D195" s="6">
        <v>0.32</v>
      </c>
      <c r="E195" s="49">
        <f t="shared" si="4"/>
        <v>2.21</v>
      </c>
      <c r="F195" s="10" t="b">
        <v>0</v>
      </c>
      <c r="G195" s="6">
        <f t="shared" si="5"/>
        <v>2.4569999999999999</v>
      </c>
      <c r="H195" s="5" t="s">
        <v>569</v>
      </c>
      <c r="I195" s="84" t="s">
        <v>799</v>
      </c>
      <c r="J195" s="10">
        <f>VLOOKUP(I195,'1bis_Benchmarks CBAM'!$A$2:$B$20,2,FALSE)</f>
        <v>2.1465400000000003</v>
      </c>
    </row>
    <row r="196" spans="1:10" x14ac:dyDescent="0.3">
      <c r="A196" s="99" t="s">
        <v>188</v>
      </c>
      <c r="B196" s="86" t="s">
        <v>724</v>
      </c>
      <c r="C196" s="6">
        <v>1.89</v>
      </c>
      <c r="D196" s="6">
        <v>0.32</v>
      </c>
      <c r="E196" s="49">
        <f t="shared" ref="E196:E259" si="6">C196+D196</f>
        <v>2.21</v>
      </c>
      <c r="F196" s="10" t="b">
        <v>0</v>
      </c>
      <c r="G196" s="6">
        <f t="shared" ref="G196:G259" si="7">IF(F196,C196+D196,C196)*1.3</f>
        <v>2.4569999999999999</v>
      </c>
      <c r="H196" s="5" t="s">
        <v>569</v>
      </c>
      <c r="I196" s="84" t="s">
        <v>799</v>
      </c>
      <c r="J196" s="10">
        <f>VLOOKUP(I196,'1bis_Benchmarks CBAM'!$A$2:$B$20,2,FALSE)</f>
        <v>2.1465400000000003</v>
      </c>
    </row>
    <row r="197" spans="1:10" x14ac:dyDescent="0.3">
      <c r="A197" s="99" t="s">
        <v>189</v>
      </c>
      <c r="B197" s="86" t="s">
        <v>724</v>
      </c>
      <c r="C197" s="6">
        <v>1.89</v>
      </c>
      <c r="D197" s="6">
        <v>0.32</v>
      </c>
      <c r="E197" s="49">
        <f t="shared" si="6"/>
        <v>2.21</v>
      </c>
      <c r="F197" s="10" t="b">
        <v>0</v>
      </c>
      <c r="G197" s="6">
        <f t="shared" si="7"/>
        <v>2.4569999999999999</v>
      </c>
      <c r="H197" s="5" t="s">
        <v>569</v>
      </c>
      <c r="I197" s="84" t="s">
        <v>799</v>
      </c>
      <c r="J197" s="10">
        <f>VLOOKUP(I197,'1bis_Benchmarks CBAM'!$A$2:$B$20,2,FALSE)</f>
        <v>2.1465400000000003</v>
      </c>
    </row>
    <row r="198" spans="1:10" x14ac:dyDescent="0.3">
      <c r="A198" s="99" t="s">
        <v>190</v>
      </c>
      <c r="B198" s="86" t="s">
        <v>724</v>
      </c>
      <c r="C198" s="6">
        <v>1.89</v>
      </c>
      <c r="D198" s="6">
        <v>0.32</v>
      </c>
      <c r="E198" s="49">
        <f t="shared" si="6"/>
        <v>2.21</v>
      </c>
      <c r="F198" s="10" t="b">
        <v>0</v>
      </c>
      <c r="G198" s="6">
        <f t="shared" si="7"/>
        <v>2.4569999999999999</v>
      </c>
      <c r="H198" s="5" t="s">
        <v>569</v>
      </c>
      <c r="I198" s="84" t="s">
        <v>799</v>
      </c>
      <c r="J198" s="10">
        <f>VLOOKUP(I198,'1bis_Benchmarks CBAM'!$A$2:$B$20,2,FALSE)</f>
        <v>2.1465400000000003</v>
      </c>
    </row>
    <row r="199" spans="1:10" x14ac:dyDescent="0.3">
      <c r="A199" s="99" t="s">
        <v>191</v>
      </c>
      <c r="B199" s="86" t="s">
        <v>724</v>
      </c>
      <c r="C199" s="6">
        <v>1.89</v>
      </c>
      <c r="D199" s="6">
        <v>0.32</v>
      </c>
      <c r="E199" s="49">
        <f t="shared" si="6"/>
        <v>2.21</v>
      </c>
      <c r="F199" s="10" t="b">
        <v>0</v>
      </c>
      <c r="G199" s="6">
        <f t="shared" si="7"/>
        <v>2.4569999999999999</v>
      </c>
      <c r="H199" s="5" t="s">
        <v>569</v>
      </c>
      <c r="I199" s="84" t="s">
        <v>799</v>
      </c>
      <c r="J199" s="10">
        <f>VLOOKUP(I199,'1bis_Benchmarks CBAM'!$A$2:$B$20,2,FALSE)</f>
        <v>2.1465400000000003</v>
      </c>
    </row>
    <row r="200" spans="1:10" x14ac:dyDescent="0.3">
      <c r="A200" s="99" t="s">
        <v>192</v>
      </c>
      <c r="B200" s="86" t="s">
        <v>725</v>
      </c>
      <c r="C200" s="6">
        <v>1.88</v>
      </c>
      <c r="D200" s="6">
        <v>0.49</v>
      </c>
      <c r="E200" s="49">
        <f t="shared" si="6"/>
        <v>2.37</v>
      </c>
      <c r="F200" s="10" t="b">
        <v>0</v>
      </c>
      <c r="G200" s="6">
        <f t="shared" si="7"/>
        <v>2.444</v>
      </c>
      <c r="H200" s="5" t="s">
        <v>569</v>
      </c>
      <c r="I200" s="84" t="s">
        <v>799</v>
      </c>
      <c r="J200" s="10">
        <f>VLOOKUP(I200,'1bis_Benchmarks CBAM'!$A$2:$B$20,2,FALSE)</f>
        <v>2.1465400000000003</v>
      </c>
    </row>
    <row r="201" spans="1:10" x14ac:dyDescent="0.3">
      <c r="A201" s="99" t="s">
        <v>193</v>
      </c>
      <c r="B201" s="86" t="s">
        <v>725</v>
      </c>
      <c r="C201" s="6">
        <v>1.88</v>
      </c>
      <c r="D201" s="6">
        <v>0.49</v>
      </c>
      <c r="E201" s="49">
        <f t="shared" si="6"/>
        <v>2.37</v>
      </c>
      <c r="F201" s="10" t="b">
        <v>0</v>
      </c>
      <c r="G201" s="6">
        <f t="shared" si="7"/>
        <v>2.444</v>
      </c>
      <c r="H201" s="5" t="s">
        <v>569</v>
      </c>
      <c r="I201" s="84" t="s">
        <v>799</v>
      </c>
      <c r="J201" s="10">
        <f>VLOOKUP(I201,'1bis_Benchmarks CBAM'!$A$2:$B$20,2,FALSE)</f>
        <v>2.1465400000000003</v>
      </c>
    </row>
    <row r="202" spans="1:10" x14ac:dyDescent="0.3">
      <c r="A202" s="99" t="s">
        <v>194</v>
      </c>
      <c r="B202" s="86" t="s">
        <v>725</v>
      </c>
      <c r="C202" s="6">
        <v>1.88</v>
      </c>
      <c r="D202" s="6">
        <v>0.49</v>
      </c>
      <c r="E202" s="49">
        <f t="shared" si="6"/>
        <v>2.37</v>
      </c>
      <c r="F202" s="10" t="b">
        <v>0</v>
      </c>
      <c r="G202" s="6">
        <f t="shared" si="7"/>
        <v>2.444</v>
      </c>
      <c r="H202" s="5" t="s">
        <v>569</v>
      </c>
      <c r="I202" s="84" t="s">
        <v>799</v>
      </c>
      <c r="J202" s="10">
        <f>VLOOKUP(I202,'1bis_Benchmarks CBAM'!$A$2:$B$20,2,FALSE)</f>
        <v>2.1465400000000003</v>
      </c>
    </row>
    <row r="203" spans="1:10" x14ac:dyDescent="0.3">
      <c r="A203" s="99" t="s">
        <v>195</v>
      </c>
      <c r="B203" s="86" t="s">
        <v>725</v>
      </c>
      <c r="C203" s="6">
        <v>1.88</v>
      </c>
      <c r="D203" s="6">
        <v>0.49</v>
      </c>
      <c r="E203" s="49">
        <f t="shared" si="6"/>
        <v>2.37</v>
      </c>
      <c r="F203" s="10" t="b">
        <v>0</v>
      </c>
      <c r="G203" s="6">
        <f t="shared" si="7"/>
        <v>2.444</v>
      </c>
      <c r="H203" s="5" t="s">
        <v>569</v>
      </c>
      <c r="I203" s="84" t="s">
        <v>799</v>
      </c>
      <c r="J203" s="10">
        <f>VLOOKUP(I203,'1bis_Benchmarks CBAM'!$A$2:$B$20,2,FALSE)</f>
        <v>2.1465400000000003</v>
      </c>
    </row>
    <row r="204" spans="1:10" x14ac:dyDescent="0.3">
      <c r="A204" s="99" t="s">
        <v>196</v>
      </c>
      <c r="B204" s="86" t="s">
        <v>725</v>
      </c>
      <c r="C204" s="6">
        <v>1.88</v>
      </c>
      <c r="D204" s="6">
        <v>0.49</v>
      </c>
      <c r="E204" s="49">
        <f t="shared" si="6"/>
        <v>2.37</v>
      </c>
      <c r="F204" s="10" t="b">
        <v>0</v>
      </c>
      <c r="G204" s="6">
        <f t="shared" si="7"/>
        <v>2.444</v>
      </c>
      <c r="H204" s="5" t="s">
        <v>569</v>
      </c>
      <c r="I204" s="84" t="s">
        <v>799</v>
      </c>
      <c r="J204" s="10">
        <f>VLOOKUP(I204,'1bis_Benchmarks CBAM'!$A$2:$B$20,2,FALSE)</f>
        <v>2.1465400000000003</v>
      </c>
    </row>
    <row r="205" spans="1:10" x14ac:dyDescent="0.3">
      <c r="A205" s="7" t="s">
        <v>197</v>
      </c>
      <c r="B205" s="86" t="s">
        <v>726</v>
      </c>
      <c r="C205" s="6">
        <v>1.95</v>
      </c>
      <c r="D205" s="6">
        <v>0.51</v>
      </c>
      <c r="E205" s="49">
        <f t="shared" si="6"/>
        <v>2.46</v>
      </c>
      <c r="F205" s="10" t="b">
        <v>0</v>
      </c>
      <c r="G205" s="6">
        <f t="shared" si="7"/>
        <v>2.5350000000000001</v>
      </c>
      <c r="H205" s="8" t="s">
        <v>569</v>
      </c>
      <c r="I205" s="84" t="s">
        <v>799</v>
      </c>
      <c r="J205" s="10">
        <f>VLOOKUP(I205,'1bis_Benchmarks CBAM'!$A$2:$B$20,2,FALSE)</f>
        <v>2.1465400000000003</v>
      </c>
    </row>
    <row r="206" spans="1:10" x14ac:dyDescent="0.3">
      <c r="A206" s="7" t="s">
        <v>198</v>
      </c>
      <c r="B206" s="86" t="s">
        <v>726</v>
      </c>
      <c r="C206" s="6">
        <v>1.95</v>
      </c>
      <c r="D206" s="6">
        <v>0.51</v>
      </c>
      <c r="E206" s="49">
        <f t="shared" si="6"/>
        <v>2.46</v>
      </c>
      <c r="F206" s="10" t="b">
        <v>0</v>
      </c>
      <c r="G206" s="6">
        <f t="shared" si="7"/>
        <v>2.5350000000000001</v>
      </c>
      <c r="H206" s="8" t="s">
        <v>569</v>
      </c>
      <c r="I206" s="84" t="s">
        <v>799</v>
      </c>
      <c r="J206" s="10">
        <f>VLOOKUP(I206,'1bis_Benchmarks CBAM'!$A$2:$B$20,2,FALSE)</f>
        <v>2.1465400000000003</v>
      </c>
    </row>
    <row r="207" spans="1:10" x14ac:dyDescent="0.3">
      <c r="A207" s="7" t="s">
        <v>199</v>
      </c>
      <c r="B207" s="86" t="s">
        <v>726</v>
      </c>
      <c r="C207" s="6">
        <v>1.95</v>
      </c>
      <c r="D207" s="6">
        <v>0.51</v>
      </c>
      <c r="E207" s="49">
        <f t="shared" si="6"/>
        <v>2.46</v>
      </c>
      <c r="F207" s="10" t="b">
        <v>0</v>
      </c>
      <c r="G207" s="6">
        <f t="shared" si="7"/>
        <v>2.5350000000000001</v>
      </c>
      <c r="H207" s="8" t="s">
        <v>569</v>
      </c>
      <c r="I207" s="84" t="s">
        <v>799</v>
      </c>
      <c r="J207" s="10">
        <f>VLOOKUP(I207,'1bis_Benchmarks CBAM'!$A$2:$B$20,2,FALSE)</f>
        <v>2.1465400000000003</v>
      </c>
    </row>
    <row r="208" spans="1:10" x14ac:dyDescent="0.3">
      <c r="A208" s="7" t="s">
        <v>200</v>
      </c>
      <c r="B208" s="86" t="s">
        <v>726</v>
      </c>
      <c r="C208" s="6">
        <v>1.95</v>
      </c>
      <c r="D208" s="6">
        <v>0.51</v>
      </c>
      <c r="E208" s="49">
        <f t="shared" si="6"/>
        <v>2.46</v>
      </c>
      <c r="F208" s="10" t="b">
        <v>0</v>
      </c>
      <c r="G208" s="6">
        <f t="shared" si="7"/>
        <v>2.5350000000000001</v>
      </c>
      <c r="H208" s="8" t="s">
        <v>569</v>
      </c>
      <c r="I208" s="84" t="s">
        <v>799</v>
      </c>
      <c r="J208" s="10">
        <f>VLOOKUP(I208,'1bis_Benchmarks CBAM'!$A$2:$B$20,2,FALSE)</f>
        <v>2.1465400000000003</v>
      </c>
    </row>
    <row r="209" spans="1:10" x14ac:dyDescent="0.3">
      <c r="A209" s="99" t="s">
        <v>201</v>
      </c>
      <c r="B209" s="86" t="s">
        <v>726</v>
      </c>
      <c r="C209" s="6">
        <v>1.95</v>
      </c>
      <c r="D209" s="6">
        <v>0.51</v>
      </c>
      <c r="E209" s="49">
        <f t="shared" si="6"/>
        <v>2.46</v>
      </c>
      <c r="F209" s="10" t="b">
        <v>0</v>
      </c>
      <c r="G209" s="6">
        <f t="shared" si="7"/>
        <v>2.5350000000000001</v>
      </c>
      <c r="H209" s="5" t="s">
        <v>569</v>
      </c>
      <c r="I209" s="84" t="s">
        <v>799</v>
      </c>
      <c r="J209" s="10">
        <f>VLOOKUP(I209,'1bis_Benchmarks CBAM'!$A$2:$B$20,2,FALSE)</f>
        <v>2.1465400000000003</v>
      </c>
    </row>
    <row r="210" spans="1:10" x14ac:dyDescent="0.3">
      <c r="A210" s="99" t="s">
        <v>202</v>
      </c>
      <c r="B210" s="86" t="s">
        <v>726</v>
      </c>
      <c r="C210" s="6">
        <v>1.95</v>
      </c>
      <c r="D210" s="6">
        <v>0.51</v>
      </c>
      <c r="E210" s="49">
        <f t="shared" si="6"/>
        <v>2.46</v>
      </c>
      <c r="F210" s="10" t="b">
        <v>0</v>
      </c>
      <c r="G210" s="6">
        <f t="shared" si="7"/>
        <v>2.5350000000000001</v>
      </c>
      <c r="H210" s="5" t="s">
        <v>569</v>
      </c>
      <c r="I210" s="84" t="s">
        <v>799</v>
      </c>
      <c r="J210" s="10">
        <f>VLOOKUP(I210,'1bis_Benchmarks CBAM'!$A$2:$B$20,2,FALSE)</f>
        <v>2.1465400000000003</v>
      </c>
    </row>
    <row r="211" spans="1:10" x14ac:dyDescent="0.3">
      <c r="A211" s="99" t="s">
        <v>203</v>
      </c>
      <c r="B211" s="86" t="s">
        <v>726</v>
      </c>
      <c r="C211" s="6">
        <v>1.95</v>
      </c>
      <c r="D211" s="6">
        <v>0.51</v>
      </c>
      <c r="E211" s="49">
        <f t="shared" si="6"/>
        <v>2.46</v>
      </c>
      <c r="F211" s="10" t="b">
        <v>0</v>
      </c>
      <c r="G211" s="6">
        <f t="shared" si="7"/>
        <v>2.5350000000000001</v>
      </c>
      <c r="H211" s="5" t="s">
        <v>569</v>
      </c>
      <c r="I211" s="84" t="s">
        <v>799</v>
      </c>
      <c r="J211" s="10">
        <f>VLOOKUP(I211,'1bis_Benchmarks CBAM'!$A$2:$B$20,2,FALSE)</f>
        <v>2.1465400000000003</v>
      </c>
    </row>
    <row r="212" spans="1:10" x14ac:dyDescent="0.3">
      <c r="A212" s="99" t="s">
        <v>204</v>
      </c>
      <c r="B212" s="86" t="s">
        <v>726</v>
      </c>
      <c r="C212" s="6">
        <v>1.95</v>
      </c>
      <c r="D212" s="6">
        <v>0.51</v>
      </c>
      <c r="E212" s="49">
        <f t="shared" si="6"/>
        <v>2.46</v>
      </c>
      <c r="F212" s="10" t="b">
        <v>0</v>
      </c>
      <c r="G212" s="6">
        <f t="shared" si="7"/>
        <v>2.5350000000000001</v>
      </c>
      <c r="H212" s="5" t="s">
        <v>569</v>
      </c>
      <c r="I212" s="84" t="s">
        <v>799</v>
      </c>
      <c r="J212" s="10">
        <f>VLOOKUP(I212,'1bis_Benchmarks CBAM'!$A$2:$B$20,2,FALSE)</f>
        <v>2.1465400000000003</v>
      </c>
    </row>
    <row r="213" spans="1:10" x14ac:dyDescent="0.3">
      <c r="A213" s="99" t="s">
        <v>205</v>
      </c>
      <c r="B213" s="86" t="s">
        <v>726</v>
      </c>
      <c r="C213" s="6">
        <v>1.95</v>
      </c>
      <c r="D213" s="6">
        <v>0.51</v>
      </c>
      <c r="E213" s="49">
        <f t="shared" si="6"/>
        <v>2.46</v>
      </c>
      <c r="F213" s="10" t="b">
        <v>0</v>
      </c>
      <c r="G213" s="6">
        <f t="shared" si="7"/>
        <v>2.5350000000000001</v>
      </c>
      <c r="H213" s="5" t="s">
        <v>569</v>
      </c>
      <c r="I213" s="84" t="s">
        <v>799</v>
      </c>
      <c r="J213" s="10">
        <f>VLOOKUP(I213,'1bis_Benchmarks CBAM'!$A$2:$B$20,2,FALSE)</f>
        <v>2.1465400000000003</v>
      </c>
    </row>
    <row r="214" spans="1:10" x14ac:dyDescent="0.3">
      <c r="A214" s="99" t="s">
        <v>206</v>
      </c>
      <c r="B214" s="86" t="s">
        <v>726</v>
      </c>
      <c r="C214" s="6">
        <v>1.95</v>
      </c>
      <c r="D214" s="6">
        <v>0.51</v>
      </c>
      <c r="E214" s="49">
        <f t="shared" si="6"/>
        <v>2.46</v>
      </c>
      <c r="F214" s="10" t="b">
        <v>0</v>
      </c>
      <c r="G214" s="6">
        <f t="shared" si="7"/>
        <v>2.5350000000000001</v>
      </c>
      <c r="H214" s="5" t="s">
        <v>569</v>
      </c>
      <c r="I214" s="84" t="s">
        <v>799</v>
      </c>
      <c r="J214" s="10">
        <f>VLOOKUP(I214,'1bis_Benchmarks CBAM'!$A$2:$B$20,2,FALSE)</f>
        <v>2.1465400000000003</v>
      </c>
    </row>
    <row r="215" spans="1:10" x14ac:dyDescent="0.3">
      <c r="A215" s="99" t="s">
        <v>207</v>
      </c>
      <c r="B215" s="86" t="s">
        <v>726</v>
      </c>
      <c r="C215" s="6">
        <v>1.95</v>
      </c>
      <c r="D215" s="6">
        <v>0.51</v>
      </c>
      <c r="E215" s="49">
        <f t="shared" si="6"/>
        <v>2.46</v>
      </c>
      <c r="F215" s="10" t="b">
        <v>0</v>
      </c>
      <c r="G215" s="6">
        <f t="shared" si="7"/>
        <v>2.5350000000000001</v>
      </c>
      <c r="H215" s="5" t="s">
        <v>569</v>
      </c>
      <c r="I215" s="84" t="s">
        <v>799</v>
      </c>
      <c r="J215" s="10">
        <f>VLOOKUP(I215,'1bis_Benchmarks CBAM'!$A$2:$B$20,2,FALSE)</f>
        <v>2.1465400000000003</v>
      </c>
    </row>
    <row r="216" spans="1:10" x14ac:dyDescent="0.3">
      <c r="A216" s="99" t="s">
        <v>208</v>
      </c>
      <c r="B216" s="86" t="s">
        <v>727</v>
      </c>
      <c r="C216" s="6">
        <v>2.5099999999999998</v>
      </c>
      <c r="D216" s="6">
        <v>2.1</v>
      </c>
      <c r="E216" s="49">
        <f t="shared" si="6"/>
        <v>4.6099999999999994</v>
      </c>
      <c r="F216" s="10" t="b">
        <v>0</v>
      </c>
      <c r="G216" s="6">
        <f t="shared" si="7"/>
        <v>3.2629999999999999</v>
      </c>
      <c r="H216" s="5" t="s">
        <v>569</v>
      </c>
      <c r="I216" s="84" t="s">
        <v>798</v>
      </c>
      <c r="J216" s="10">
        <f>VLOOKUP(I216,'1bis_Benchmarks CBAM'!$A$2:$B$20,2,FALSE)</f>
        <v>1.9514</v>
      </c>
    </row>
    <row r="217" spans="1:10" x14ac:dyDescent="0.3">
      <c r="A217" s="99" t="s">
        <v>209</v>
      </c>
      <c r="B217" s="86" t="s">
        <v>719</v>
      </c>
      <c r="C217" s="6">
        <v>2.1800000000000002</v>
      </c>
      <c r="D217" s="6">
        <v>1.9</v>
      </c>
      <c r="E217" s="49">
        <f t="shared" si="6"/>
        <v>4.08</v>
      </c>
      <c r="F217" s="10" t="b">
        <v>0</v>
      </c>
      <c r="G217" s="6">
        <f t="shared" si="7"/>
        <v>2.8340000000000005</v>
      </c>
      <c r="H217" s="5" t="s">
        <v>569</v>
      </c>
      <c r="I217" s="84" t="s">
        <v>798</v>
      </c>
      <c r="J217" s="10">
        <f>VLOOKUP(I217,'1bis_Benchmarks CBAM'!$A$2:$B$20,2,FALSE)</f>
        <v>1.9514</v>
      </c>
    </row>
    <row r="218" spans="1:10" x14ac:dyDescent="0.3">
      <c r="A218" s="99" t="s">
        <v>210</v>
      </c>
      <c r="B218" s="86" t="s">
        <v>719</v>
      </c>
      <c r="C218" s="6">
        <v>2.1800000000000002</v>
      </c>
      <c r="D218" s="6">
        <v>1.9</v>
      </c>
      <c r="E218" s="49">
        <f t="shared" si="6"/>
        <v>4.08</v>
      </c>
      <c r="F218" s="10" t="b">
        <v>0</v>
      </c>
      <c r="G218" s="6">
        <f t="shared" si="7"/>
        <v>2.8340000000000005</v>
      </c>
      <c r="H218" s="5" t="s">
        <v>569</v>
      </c>
      <c r="I218" s="84" t="s">
        <v>798</v>
      </c>
      <c r="J218" s="10">
        <f>VLOOKUP(I218,'1bis_Benchmarks CBAM'!$A$2:$B$20,2,FALSE)</f>
        <v>1.9514</v>
      </c>
    </row>
    <row r="219" spans="1:10" x14ac:dyDescent="0.3">
      <c r="A219" s="99" t="s">
        <v>211</v>
      </c>
      <c r="B219" s="86" t="s">
        <v>719</v>
      </c>
      <c r="C219" s="6">
        <v>2.1800000000000002</v>
      </c>
      <c r="D219" s="6">
        <v>1.9</v>
      </c>
      <c r="E219" s="49">
        <f t="shared" si="6"/>
        <v>4.08</v>
      </c>
      <c r="F219" s="10" t="b">
        <v>0</v>
      </c>
      <c r="G219" s="6">
        <f t="shared" si="7"/>
        <v>2.8340000000000005</v>
      </c>
      <c r="H219" s="5" t="s">
        <v>569</v>
      </c>
      <c r="I219" s="84" t="s">
        <v>798</v>
      </c>
      <c r="J219" s="10">
        <f>VLOOKUP(I219,'1bis_Benchmarks CBAM'!$A$2:$B$20,2,FALSE)</f>
        <v>1.9514</v>
      </c>
    </row>
    <row r="220" spans="1:10" x14ac:dyDescent="0.3">
      <c r="A220" s="99" t="s">
        <v>212</v>
      </c>
      <c r="B220" s="86" t="s">
        <v>727</v>
      </c>
      <c r="C220" s="6">
        <v>2.5099999999999998</v>
      </c>
      <c r="D220" s="6">
        <v>2.1</v>
      </c>
      <c r="E220" s="49">
        <f t="shared" si="6"/>
        <v>4.6099999999999994</v>
      </c>
      <c r="F220" s="10" t="b">
        <v>0</v>
      </c>
      <c r="G220" s="6">
        <f t="shared" si="7"/>
        <v>3.2629999999999999</v>
      </c>
      <c r="H220" s="5" t="s">
        <v>569</v>
      </c>
      <c r="I220" s="84" t="s">
        <v>798</v>
      </c>
      <c r="J220" s="10">
        <f>VLOOKUP(I220,'1bis_Benchmarks CBAM'!$A$2:$B$20,2,FALSE)</f>
        <v>1.9514</v>
      </c>
    </row>
    <row r="221" spans="1:10" x14ac:dyDescent="0.3">
      <c r="A221" s="99" t="s">
        <v>213</v>
      </c>
      <c r="B221" s="86" t="s">
        <v>719</v>
      </c>
      <c r="C221" s="6">
        <v>2.1800000000000002</v>
      </c>
      <c r="D221" s="6">
        <v>1.9</v>
      </c>
      <c r="E221" s="49">
        <f t="shared" si="6"/>
        <v>4.08</v>
      </c>
      <c r="F221" s="10" t="b">
        <v>0</v>
      </c>
      <c r="G221" s="6">
        <f t="shared" si="7"/>
        <v>2.8340000000000005</v>
      </c>
      <c r="H221" s="5" t="s">
        <v>569</v>
      </c>
      <c r="I221" s="84" t="s">
        <v>798</v>
      </c>
      <c r="J221" s="10">
        <f>VLOOKUP(I221,'1bis_Benchmarks CBAM'!$A$2:$B$20,2,FALSE)</f>
        <v>1.9514</v>
      </c>
    </row>
    <row r="222" spans="1:10" x14ac:dyDescent="0.3">
      <c r="A222" s="99" t="s">
        <v>214</v>
      </c>
      <c r="B222" s="86" t="s">
        <v>727</v>
      </c>
      <c r="C222" s="6">
        <v>2.5099999999999998</v>
      </c>
      <c r="D222" s="6">
        <v>2.1</v>
      </c>
      <c r="E222" s="49">
        <f t="shared" si="6"/>
        <v>4.6099999999999994</v>
      </c>
      <c r="F222" s="10" t="b">
        <v>0</v>
      </c>
      <c r="G222" s="6">
        <f t="shared" si="7"/>
        <v>3.2629999999999999</v>
      </c>
      <c r="H222" s="5" t="s">
        <v>569</v>
      </c>
      <c r="I222" s="84" t="s">
        <v>798</v>
      </c>
      <c r="J222" s="10">
        <f>VLOOKUP(I222,'1bis_Benchmarks CBAM'!$A$2:$B$20,2,FALSE)</f>
        <v>1.9514</v>
      </c>
    </row>
    <row r="223" spans="1:10" x14ac:dyDescent="0.3">
      <c r="A223" s="99" t="s">
        <v>215</v>
      </c>
      <c r="B223" s="86" t="s">
        <v>719</v>
      </c>
      <c r="C223" s="6">
        <v>2.1800000000000002</v>
      </c>
      <c r="D223" s="6">
        <v>1.9</v>
      </c>
      <c r="E223" s="49">
        <f t="shared" si="6"/>
        <v>4.08</v>
      </c>
      <c r="F223" s="10" t="b">
        <v>0</v>
      </c>
      <c r="G223" s="6">
        <f t="shared" si="7"/>
        <v>2.8340000000000005</v>
      </c>
      <c r="H223" s="5" t="s">
        <v>569</v>
      </c>
      <c r="I223" s="84" t="s">
        <v>799</v>
      </c>
      <c r="J223" s="10">
        <f>VLOOKUP(I223,'1bis_Benchmarks CBAM'!$A$2:$B$20,2,FALSE)</f>
        <v>2.1465400000000003</v>
      </c>
    </row>
    <row r="224" spans="1:10" x14ac:dyDescent="0.3">
      <c r="A224" s="99" t="s">
        <v>216</v>
      </c>
      <c r="B224" s="86" t="s">
        <v>719</v>
      </c>
      <c r="C224" s="6">
        <v>2.1800000000000002</v>
      </c>
      <c r="D224" s="6">
        <v>1.9</v>
      </c>
      <c r="E224" s="49">
        <f t="shared" si="6"/>
        <v>4.08</v>
      </c>
      <c r="F224" s="10" t="b">
        <v>0</v>
      </c>
      <c r="G224" s="6">
        <f t="shared" si="7"/>
        <v>2.8340000000000005</v>
      </c>
      <c r="H224" s="5" t="s">
        <v>569</v>
      </c>
      <c r="I224" s="84" t="s">
        <v>799</v>
      </c>
      <c r="J224" s="10">
        <f>VLOOKUP(I224,'1bis_Benchmarks CBAM'!$A$2:$B$20,2,FALSE)</f>
        <v>2.1465400000000003</v>
      </c>
    </row>
    <row r="225" spans="1:10" x14ac:dyDescent="0.3">
      <c r="A225" s="99" t="s">
        <v>217</v>
      </c>
      <c r="B225" s="86" t="s">
        <v>719</v>
      </c>
      <c r="C225" s="6">
        <v>2.1800000000000002</v>
      </c>
      <c r="D225" s="6">
        <v>1.9</v>
      </c>
      <c r="E225" s="49">
        <f t="shared" si="6"/>
        <v>4.08</v>
      </c>
      <c r="F225" s="10" t="b">
        <v>0</v>
      </c>
      <c r="G225" s="6">
        <f t="shared" si="7"/>
        <v>2.8340000000000005</v>
      </c>
      <c r="H225" s="5" t="s">
        <v>569</v>
      </c>
      <c r="I225" s="84" t="s">
        <v>799</v>
      </c>
      <c r="J225" s="10">
        <f>VLOOKUP(I225,'1bis_Benchmarks CBAM'!$A$2:$B$20,2,FALSE)</f>
        <v>2.1465400000000003</v>
      </c>
    </row>
    <row r="226" spans="1:10" x14ac:dyDescent="0.3">
      <c r="A226" s="99" t="s">
        <v>218</v>
      </c>
      <c r="B226" s="86" t="s">
        <v>719</v>
      </c>
      <c r="C226" s="6">
        <v>2.1800000000000002</v>
      </c>
      <c r="D226" s="6">
        <v>1.9</v>
      </c>
      <c r="E226" s="49">
        <f t="shared" si="6"/>
        <v>4.08</v>
      </c>
      <c r="F226" s="10" t="b">
        <v>0</v>
      </c>
      <c r="G226" s="6">
        <f t="shared" si="7"/>
        <v>2.8340000000000005</v>
      </c>
      <c r="H226" s="5" t="s">
        <v>569</v>
      </c>
      <c r="I226" s="84" t="s">
        <v>799</v>
      </c>
      <c r="J226" s="10">
        <f>VLOOKUP(I226,'1bis_Benchmarks CBAM'!$A$2:$B$20,2,FALSE)</f>
        <v>2.1465400000000003</v>
      </c>
    </row>
    <row r="227" spans="1:10" x14ac:dyDescent="0.3">
      <c r="A227" s="99" t="s">
        <v>219</v>
      </c>
      <c r="B227" s="86" t="s">
        <v>719</v>
      </c>
      <c r="C227" s="6">
        <v>2.1800000000000002</v>
      </c>
      <c r="D227" s="6">
        <v>1.9</v>
      </c>
      <c r="E227" s="49">
        <f t="shared" si="6"/>
        <v>4.08</v>
      </c>
      <c r="F227" s="10" t="b">
        <v>0</v>
      </c>
      <c r="G227" s="6">
        <f t="shared" si="7"/>
        <v>2.8340000000000005</v>
      </c>
      <c r="H227" s="5" t="s">
        <v>569</v>
      </c>
      <c r="I227" s="84" t="s">
        <v>799</v>
      </c>
      <c r="J227" s="10">
        <f>VLOOKUP(I227,'1bis_Benchmarks CBAM'!$A$2:$B$20,2,FALSE)</f>
        <v>2.1465400000000003</v>
      </c>
    </row>
    <row r="228" spans="1:10" x14ac:dyDescent="0.3">
      <c r="A228" s="99" t="s">
        <v>220</v>
      </c>
      <c r="B228" s="86" t="s">
        <v>719</v>
      </c>
      <c r="C228" s="6">
        <v>2.1800000000000002</v>
      </c>
      <c r="D228" s="6">
        <v>1.9</v>
      </c>
      <c r="E228" s="49">
        <f t="shared" si="6"/>
        <v>4.08</v>
      </c>
      <c r="F228" s="10" t="b">
        <v>0</v>
      </c>
      <c r="G228" s="6">
        <f t="shared" si="7"/>
        <v>2.8340000000000005</v>
      </c>
      <c r="H228" s="5" t="s">
        <v>569</v>
      </c>
      <c r="I228" s="84" t="s">
        <v>799</v>
      </c>
      <c r="J228" s="10">
        <f>VLOOKUP(I228,'1bis_Benchmarks CBAM'!$A$2:$B$20,2,FALSE)</f>
        <v>2.1465400000000003</v>
      </c>
    </row>
    <row r="229" spans="1:10" x14ac:dyDescent="0.3">
      <c r="A229" s="99" t="s">
        <v>221</v>
      </c>
      <c r="B229" s="86" t="s">
        <v>719</v>
      </c>
      <c r="C229" s="6">
        <v>2.1800000000000002</v>
      </c>
      <c r="D229" s="6">
        <v>1.9</v>
      </c>
      <c r="E229" s="49">
        <f t="shared" si="6"/>
        <v>4.08</v>
      </c>
      <c r="F229" s="10" t="b">
        <v>0</v>
      </c>
      <c r="G229" s="6">
        <f t="shared" si="7"/>
        <v>2.8340000000000005</v>
      </c>
      <c r="H229" s="5" t="s">
        <v>569</v>
      </c>
      <c r="I229" s="84" t="s">
        <v>799</v>
      </c>
      <c r="J229" s="10">
        <f>VLOOKUP(I229,'1bis_Benchmarks CBAM'!$A$2:$B$20,2,FALSE)</f>
        <v>2.1465400000000003</v>
      </c>
    </row>
    <row r="230" spans="1:10" x14ac:dyDescent="0.3">
      <c r="A230" s="99" t="s">
        <v>222</v>
      </c>
      <c r="B230" s="86" t="s">
        <v>719</v>
      </c>
      <c r="C230" s="6">
        <v>2.1800000000000002</v>
      </c>
      <c r="D230" s="6">
        <v>1.9</v>
      </c>
      <c r="E230" s="49">
        <f t="shared" si="6"/>
        <v>4.08</v>
      </c>
      <c r="F230" s="10" t="b">
        <v>0</v>
      </c>
      <c r="G230" s="6">
        <f t="shared" si="7"/>
        <v>2.8340000000000005</v>
      </c>
      <c r="H230" s="5" t="s">
        <v>569</v>
      </c>
      <c r="I230" s="84" t="s">
        <v>799</v>
      </c>
      <c r="J230" s="10">
        <f>VLOOKUP(I230,'1bis_Benchmarks CBAM'!$A$2:$B$20,2,FALSE)</f>
        <v>2.1465400000000003</v>
      </c>
    </row>
    <row r="231" spans="1:10" x14ac:dyDescent="0.3">
      <c r="A231" s="99" t="s">
        <v>223</v>
      </c>
      <c r="B231" s="86" t="s">
        <v>719</v>
      </c>
      <c r="C231" s="6">
        <v>2.1800000000000002</v>
      </c>
      <c r="D231" s="6">
        <v>1.9</v>
      </c>
      <c r="E231" s="49">
        <f t="shared" si="6"/>
        <v>4.08</v>
      </c>
      <c r="F231" s="10" t="b">
        <v>0</v>
      </c>
      <c r="G231" s="6">
        <f t="shared" si="7"/>
        <v>2.8340000000000005</v>
      </c>
      <c r="H231" s="5" t="s">
        <v>569</v>
      </c>
      <c r="I231" s="84" t="s">
        <v>799</v>
      </c>
      <c r="J231" s="10">
        <f>VLOOKUP(I231,'1bis_Benchmarks CBAM'!$A$2:$B$20,2,FALSE)</f>
        <v>2.1465400000000003</v>
      </c>
    </row>
    <row r="232" spans="1:10" x14ac:dyDescent="0.3">
      <c r="A232" s="99" t="s">
        <v>224</v>
      </c>
      <c r="B232" s="86" t="s">
        <v>719</v>
      </c>
      <c r="C232" s="6">
        <v>2.1800000000000002</v>
      </c>
      <c r="D232" s="6">
        <v>1.9</v>
      </c>
      <c r="E232" s="49">
        <f t="shared" si="6"/>
        <v>4.08</v>
      </c>
      <c r="F232" s="10" t="b">
        <v>0</v>
      </c>
      <c r="G232" s="6">
        <f t="shared" si="7"/>
        <v>2.8340000000000005</v>
      </c>
      <c r="H232" s="5" t="s">
        <v>569</v>
      </c>
      <c r="I232" s="84" t="s">
        <v>799</v>
      </c>
      <c r="J232" s="10">
        <f>VLOOKUP(I232,'1bis_Benchmarks CBAM'!$A$2:$B$20,2,FALSE)</f>
        <v>2.1465400000000003</v>
      </c>
    </row>
    <row r="233" spans="1:10" x14ac:dyDescent="0.3">
      <c r="A233" s="99" t="s">
        <v>225</v>
      </c>
      <c r="B233" s="86" t="s">
        <v>719</v>
      </c>
      <c r="C233" s="6">
        <v>2.1800000000000002</v>
      </c>
      <c r="D233" s="6">
        <v>1.9</v>
      </c>
      <c r="E233" s="49">
        <f t="shared" si="6"/>
        <v>4.08</v>
      </c>
      <c r="F233" s="10" t="b">
        <v>0</v>
      </c>
      <c r="G233" s="6">
        <f t="shared" si="7"/>
        <v>2.8340000000000005</v>
      </c>
      <c r="H233" s="5" t="s">
        <v>569</v>
      </c>
      <c r="I233" s="84" t="s">
        <v>799</v>
      </c>
      <c r="J233" s="10">
        <f>VLOOKUP(I233,'1bis_Benchmarks CBAM'!$A$2:$B$20,2,FALSE)</f>
        <v>2.1465400000000003</v>
      </c>
    </row>
    <row r="234" spans="1:10" x14ac:dyDescent="0.3">
      <c r="A234" s="99" t="s">
        <v>226</v>
      </c>
      <c r="B234" s="86" t="s">
        <v>719</v>
      </c>
      <c r="C234" s="6">
        <v>2.1800000000000002</v>
      </c>
      <c r="D234" s="6">
        <v>1.9</v>
      </c>
      <c r="E234" s="49">
        <f t="shared" si="6"/>
        <v>4.08</v>
      </c>
      <c r="F234" s="10" t="b">
        <v>0</v>
      </c>
      <c r="G234" s="6">
        <f t="shared" si="7"/>
        <v>2.8340000000000005</v>
      </c>
      <c r="H234" s="5" t="s">
        <v>569</v>
      </c>
      <c r="I234" s="84" t="s">
        <v>799</v>
      </c>
      <c r="J234" s="10">
        <f>VLOOKUP(I234,'1bis_Benchmarks CBAM'!$A$2:$B$20,2,FALSE)</f>
        <v>2.1465400000000003</v>
      </c>
    </row>
    <row r="235" spans="1:10" x14ac:dyDescent="0.3">
      <c r="A235" s="99" t="s">
        <v>227</v>
      </c>
      <c r="B235" s="86" t="s">
        <v>719</v>
      </c>
      <c r="C235" s="6">
        <v>2.1800000000000002</v>
      </c>
      <c r="D235" s="6">
        <v>1.9</v>
      </c>
      <c r="E235" s="49">
        <f t="shared" si="6"/>
        <v>4.08</v>
      </c>
      <c r="F235" s="10" t="b">
        <v>0</v>
      </c>
      <c r="G235" s="6">
        <f t="shared" si="7"/>
        <v>2.8340000000000005</v>
      </c>
      <c r="H235" s="5" t="s">
        <v>569</v>
      </c>
      <c r="I235" s="84" t="s">
        <v>799</v>
      </c>
      <c r="J235" s="10">
        <f>VLOOKUP(I235,'1bis_Benchmarks CBAM'!$A$2:$B$20,2,FALSE)</f>
        <v>2.1465400000000003</v>
      </c>
    </row>
    <row r="236" spans="1:10" x14ac:dyDescent="0.3">
      <c r="A236" s="99" t="s">
        <v>228</v>
      </c>
      <c r="B236" s="86" t="s">
        <v>720</v>
      </c>
      <c r="C236" s="6">
        <v>2.21</v>
      </c>
      <c r="D236" s="6">
        <v>1.99</v>
      </c>
      <c r="E236" s="49">
        <f t="shared" si="6"/>
        <v>4.2</v>
      </c>
      <c r="F236" s="10" t="b">
        <v>0</v>
      </c>
      <c r="G236" s="6">
        <f t="shared" si="7"/>
        <v>2.8730000000000002</v>
      </c>
      <c r="H236" s="5" t="s">
        <v>569</v>
      </c>
      <c r="I236" s="84" t="s">
        <v>799</v>
      </c>
      <c r="J236" s="10">
        <f>VLOOKUP(I236,'1bis_Benchmarks CBAM'!$A$2:$B$20,2,FALSE)</f>
        <v>2.1465400000000003</v>
      </c>
    </row>
    <row r="237" spans="1:10" x14ac:dyDescent="0.3">
      <c r="A237" s="99" t="s">
        <v>229</v>
      </c>
      <c r="B237" s="86" t="s">
        <v>720</v>
      </c>
      <c r="C237" s="6">
        <v>2.21</v>
      </c>
      <c r="D237" s="6">
        <v>1.99</v>
      </c>
      <c r="E237" s="49">
        <f t="shared" si="6"/>
        <v>4.2</v>
      </c>
      <c r="F237" s="10" t="b">
        <v>0</v>
      </c>
      <c r="G237" s="6">
        <f t="shared" si="7"/>
        <v>2.8730000000000002</v>
      </c>
      <c r="H237" s="5" t="s">
        <v>569</v>
      </c>
      <c r="I237" s="84" t="s">
        <v>799</v>
      </c>
      <c r="J237" s="10">
        <f>VLOOKUP(I237,'1bis_Benchmarks CBAM'!$A$2:$B$20,2,FALSE)</f>
        <v>2.1465400000000003</v>
      </c>
    </row>
    <row r="238" spans="1:10" x14ac:dyDescent="0.3">
      <c r="A238" s="99" t="s">
        <v>230</v>
      </c>
      <c r="B238" s="86" t="s">
        <v>720</v>
      </c>
      <c r="C238" s="6">
        <v>2.21</v>
      </c>
      <c r="D238" s="6">
        <v>1.99</v>
      </c>
      <c r="E238" s="49">
        <f t="shared" si="6"/>
        <v>4.2</v>
      </c>
      <c r="F238" s="10" t="b">
        <v>0</v>
      </c>
      <c r="G238" s="6">
        <f t="shared" si="7"/>
        <v>2.8730000000000002</v>
      </c>
      <c r="H238" s="5" t="s">
        <v>569</v>
      </c>
      <c r="I238" s="84" t="s">
        <v>799</v>
      </c>
      <c r="J238" s="10">
        <f>VLOOKUP(I238,'1bis_Benchmarks CBAM'!$A$2:$B$20,2,FALSE)</f>
        <v>2.1465400000000003</v>
      </c>
    </row>
    <row r="239" spans="1:10" x14ac:dyDescent="0.3">
      <c r="A239" s="99" t="s">
        <v>231</v>
      </c>
      <c r="B239" s="86" t="s">
        <v>720</v>
      </c>
      <c r="C239" s="6">
        <v>2.21</v>
      </c>
      <c r="D239" s="6">
        <v>1.99</v>
      </c>
      <c r="E239" s="49">
        <f t="shared" si="6"/>
        <v>4.2</v>
      </c>
      <c r="F239" s="10" t="b">
        <v>0</v>
      </c>
      <c r="G239" s="6">
        <f t="shared" si="7"/>
        <v>2.8730000000000002</v>
      </c>
      <c r="H239" s="5" t="s">
        <v>569</v>
      </c>
      <c r="I239" s="84" t="s">
        <v>799</v>
      </c>
      <c r="J239" s="10">
        <f>VLOOKUP(I239,'1bis_Benchmarks CBAM'!$A$2:$B$20,2,FALSE)</f>
        <v>2.1465400000000003</v>
      </c>
    </row>
    <row r="240" spans="1:10" x14ac:dyDescent="0.3">
      <c r="A240" s="99" t="s">
        <v>232</v>
      </c>
      <c r="B240" s="86" t="s">
        <v>720</v>
      </c>
      <c r="C240" s="6">
        <v>2.21</v>
      </c>
      <c r="D240" s="6">
        <v>1.99</v>
      </c>
      <c r="E240" s="49">
        <f t="shared" si="6"/>
        <v>4.2</v>
      </c>
      <c r="F240" s="10" t="b">
        <v>0</v>
      </c>
      <c r="G240" s="6">
        <f t="shared" si="7"/>
        <v>2.8730000000000002</v>
      </c>
      <c r="H240" s="5" t="s">
        <v>569</v>
      </c>
      <c r="I240" s="84" t="s">
        <v>799</v>
      </c>
      <c r="J240" s="10">
        <f>VLOOKUP(I240,'1bis_Benchmarks CBAM'!$A$2:$B$20,2,FALSE)</f>
        <v>2.1465400000000003</v>
      </c>
    </row>
    <row r="241" spans="1:10" x14ac:dyDescent="0.3">
      <c r="A241" s="99" t="s">
        <v>233</v>
      </c>
      <c r="B241" s="86" t="s">
        <v>720</v>
      </c>
      <c r="C241" s="6">
        <v>2.21</v>
      </c>
      <c r="D241" s="6">
        <v>1.99</v>
      </c>
      <c r="E241" s="49">
        <f t="shared" si="6"/>
        <v>4.2</v>
      </c>
      <c r="F241" s="10" t="b">
        <v>0</v>
      </c>
      <c r="G241" s="6">
        <f t="shared" si="7"/>
        <v>2.8730000000000002</v>
      </c>
      <c r="H241" s="5" t="s">
        <v>569</v>
      </c>
      <c r="I241" s="84" t="s">
        <v>799</v>
      </c>
      <c r="J241" s="10">
        <f>VLOOKUP(I241,'1bis_Benchmarks CBAM'!$A$2:$B$20,2,FALSE)</f>
        <v>2.1465400000000003</v>
      </c>
    </row>
    <row r="242" spans="1:10" x14ac:dyDescent="0.3">
      <c r="A242" s="99" t="s">
        <v>234</v>
      </c>
      <c r="B242" s="86" t="s">
        <v>720</v>
      </c>
      <c r="C242" s="6">
        <v>2.21</v>
      </c>
      <c r="D242" s="6">
        <v>1.99</v>
      </c>
      <c r="E242" s="49">
        <f t="shared" si="6"/>
        <v>4.2</v>
      </c>
      <c r="F242" s="10" t="b">
        <v>0</v>
      </c>
      <c r="G242" s="6">
        <f t="shared" si="7"/>
        <v>2.8730000000000002</v>
      </c>
      <c r="H242" s="5" t="s">
        <v>569</v>
      </c>
      <c r="I242" s="84" t="s">
        <v>799</v>
      </c>
      <c r="J242" s="10">
        <f>VLOOKUP(I242,'1bis_Benchmarks CBAM'!$A$2:$B$20,2,FALSE)</f>
        <v>2.1465400000000003</v>
      </c>
    </row>
    <row r="243" spans="1:10" x14ac:dyDescent="0.3">
      <c r="A243" s="99" t="s">
        <v>235</v>
      </c>
      <c r="B243" s="86" t="s">
        <v>720</v>
      </c>
      <c r="C243" s="6">
        <v>2.21</v>
      </c>
      <c r="D243" s="6">
        <v>1.99</v>
      </c>
      <c r="E243" s="49">
        <f t="shared" si="6"/>
        <v>4.2</v>
      </c>
      <c r="F243" s="10" t="b">
        <v>0</v>
      </c>
      <c r="G243" s="6">
        <f t="shared" si="7"/>
        <v>2.8730000000000002</v>
      </c>
      <c r="H243" s="5" t="s">
        <v>569</v>
      </c>
      <c r="I243" s="84" t="s">
        <v>799</v>
      </c>
      <c r="J243" s="10">
        <f>VLOOKUP(I243,'1bis_Benchmarks CBAM'!$A$2:$B$20,2,FALSE)</f>
        <v>2.1465400000000003</v>
      </c>
    </row>
    <row r="244" spans="1:10" x14ac:dyDescent="0.3">
      <c r="A244" s="99" t="s">
        <v>236</v>
      </c>
      <c r="B244" s="86" t="s">
        <v>720</v>
      </c>
      <c r="C244" s="6">
        <v>2.21</v>
      </c>
      <c r="D244" s="6">
        <v>1.99</v>
      </c>
      <c r="E244" s="49">
        <f t="shared" si="6"/>
        <v>4.2</v>
      </c>
      <c r="F244" s="10" t="b">
        <v>0</v>
      </c>
      <c r="G244" s="6">
        <f t="shared" si="7"/>
        <v>2.8730000000000002</v>
      </c>
      <c r="H244" s="5" t="s">
        <v>569</v>
      </c>
      <c r="I244" s="84" t="s">
        <v>799</v>
      </c>
      <c r="J244" s="10">
        <f>VLOOKUP(I244,'1bis_Benchmarks CBAM'!$A$2:$B$20,2,FALSE)</f>
        <v>2.1465400000000003</v>
      </c>
    </row>
    <row r="245" spans="1:10" x14ac:dyDescent="0.3">
      <c r="A245" s="99" t="s">
        <v>237</v>
      </c>
      <c r="B245" s="86" t="s">
        <v>720</v>
      </c>
      <c r="C245" s="6">
        <v>2.21</v>
      </c>
      <c r="D245" s="6">
        <v>1.99</v>
      </c>
      <c r="E245" s="49">
        <f t="shared" si="6"/>
        <v>4.2</v>
      </c>
      <c r="F245" s="10" t="b">
        <v>0</v>
      </c>
      <c r="G245" s="6">
        <f t="shared" si="7"/>
        <v>2.8730000000000002</v>
      </c>
      <c r="H245" s="5" t="s">
        <v>569</v>
      </c>
      <c r="I245" s="84" t="s">
        <v>799</v>
      </c>
      <c r="J245" s="10">
        <f>VLOOKUP(I245,'1bis_Benchmarks CBAM'!$A$2:$B$20,2,FALSE)</f>
        <v>2.1465400000000003</v>
      </c>
    </row>
    <row r="246" spans="1:10" x14ac:dyDescent="0.3">
      <c r="A246" s="99" t="s">
        <v>238</v>
      </c>
      <c r="B246" s="86" t="s">
        <v>720</v>
      </c>
      <c r="C246" s="6">
        <v>2.21</v>
      </c>
      <c r="D246" s="6">
        <v>1.99</v>
      </c>
      <c r="E246" s="49">
        <f t="shared" si="6"/>
        <v>4.2</v>
      </c>
      <c r="F246" s="10" t="b">
        <v>0</v>
      </c>
      <c r="G246" s="6">
        <f t="shared" si="7"/>
        <v>2.8730000000000002</v>
      </c>
      <c r="H246" s="5" t="s">
        <v>569</v>
      </c>
      <c r="I246" s="84" t="s">
        <v>799</v>
      </c>
      <c r="J246" s="10">
        <f>VLOOKUP(I246,'1bis_Benchmarks CBAM'!$A$2:$B$20,2,FALSE)</f>
        <v>2.1465400000000003</v>
      </c>
    </row>
    <row r="247" spans="1:10" x14ac:dyDescent="0.3">
      <c r="A247" s="99" t="s">
        <v>239</v>
      </c>
      <c r="B247" s="86" t="s">
        <v>719</v>
      </c>
      <c r="C247" s="6">
        <v>2.1800000000000002</v>
      </c>
      <c r="D247" s="6">
        <v>1.9</v>
      </c>
      <c r="E247" s="49">
        <f t="shared" si="6"/>
        <v>4.08</v>
      </c>
      <c r="F247" s="10" t="b">
        <v>0</v>
      </c>
      <c r="G247" s="6">
        <f t="shared" si="7"/>
        <v>2.8340000000000005</v>
      </c>
      <c r="H247" s="5" t="s">
        <v>569</v>
      </c>
      <c r="I247" s="84" t="s">
        <v>799</v>
      </c>
      <c r="J247" s="10">
        <f>VLOOKUP(I247,'1bis_Benchmarks CBAM'!$A$2:$B$20,2,FALSE)</f>
        <v>2.1465400000000003</v>
      </c>
    </row>
    <row r="248" spans="1:10" x14ac:dyDescent="0.3">
      <c r="A248" s="99" t="s">
        <v>240</v>
      </c>
      <c r="B248" s="86" t="s">
        <v>719</v>
      </c>
      <c r="C248" s="6">
        <v>2.1800000000000002</v>
      </c>
      <c r="D248" s="6">
        <v>1.9</v>
      </c>
      <c r="E248" s="49">
        <f t="shared" si="6"/>
        <v>4.08</v>
      </c>
      <c r="F248" s="10" t="b">
        <v>0</v>
      </c>
      <c r="G248" s="6">
        <f t="shared" si="7"/>
        <v>2.8340000000000005</v>
      </c>
      <c r="H248" s="5" t="s">
        <v>569</v>
      </c>
      <c r="I248" s="84" t="s">
        <v>799</v>
      </c>
      <c r="J248" s="10">
        <f>VLOOKUP(I248,'1bis_Benchmarks CBAM'!$A$2:$B$20,2,FALSE)</f>
        <v>2.1465400000000003</v>
      </c>
    </row>
    <row r="249" spans="1:10" x14ac:dyDescent="0.3">
      <c r="A249" s="99" t="s">
        <v>241</v>
      </c>
      <c r="B249" s="86" t="s">
        <v>720</v>
      </c>
      <c r="C249" s="6">
        <v>2.21</v>
      </c>
      <c r="D249" s="6">
        <v>1.99</v>
      </c>
      <c r="E249" s="49">
        <f t="shared" si="6"/>
        <v>4.2</v>
      </c>
      <c r="F249" s="10" t="b">
        <v>0</v>
      </c>
      <c r="G249" s="6">
        <f t="shared" si="7"/>
        <v>2.8730000000000002</v>
      </c>
      <c r="H249" s="5" t="s">
        <v>569</v>
      </c>
      <c r="I249" s="84" t="s">
        <v>799</v>
      </c>
      <c r="J249" s="10">
        <f>VLOOKUP(I249,'1bis_Benchmarks CBAM'!$A$2:$B$20,2,FALSE)</f>
        <v>2.1465400000000003</v>
      </c>
    </row>
    <row r="250" spans="1:10" x14ac:dyDescent="0.3">
      <c r="A250" s="99" t="s">
        <v>242</v>
      </c>
      <c r="B250" s="86" t="s">
        <v>720</v>
      </c>
      <c r="C250" s="6">
        <v>2.21</v>
      </c>
      <c r="D250" s="6">
        <v>1.99</v>
      </c>
      <c r="E250" s="49">
        <f t="shared" si="6"/>
        <v>4.2</v>
      </c>
      <c r="F250" s="10" t="b">
        <v>0</v>
      </c>
      <c r="G250" s="6">
        <f t="shared" si="7"/>
        <v>2.8730000000000002</v>
      </c>
      <c r="H250" s="5" t="s">
        <v>569</v>
      </c>
      <c r="I250" s="84" t="s">
        <v>799</v>
      </c>
      <c r="J250" s="10">
        <f>VLOOKUP(I250,'1bis_Benchmarks CBAM'!$A$2:$B$20,2,FALSE)</f>
        <v>2.1465400000000003</v>
      </c>
    </row>
    <row r="251" spans="1:10" x14ac:dyDescent="0.3">
      <c r="A251" s="99" t="s">
        <v>243</v>
      </c>
      <c r="B251" s="86" t="s">
        <v>720</v>
      </c>
      <c r="C251" s="6">
        <v>2.21</v>
      </c>
      <c r="D251" s="6">
        <v>1.99</v>
      </c>
      <c r="E251" s="49">
        <f t="shared" si="6"/>
        <v>4.2</v>
      </c>
      <c r="F251" s="10" t="b">
        <v>0</v>
      </c>
      <c r="G251" s="6">
        <f t="shared" si="7"/>
        <v>2.8730000000000002</v>
      </c>
      <c r="H251" s="5" t="s">
        <v>569</v>
      </c>
      <c r="I251" s="84" t="s">
        <v>799</v>
      </c>
      <c r="J251" s="10">
        <f>VLOOKUP(I251,'1bis_Benchmarks CBAM'!$A$2:$B$20,2,FALSE)</f>
        <v>2.1465400000000003</v>
      </c>
    </row>
    <row r="252" spans="1:10" x14ac:dyDescent="0.3">
      <c r="A252" s="99" t="s">
        <v>244</v>
      </c>
      <c r="B252" s="86" t="s">
        <v>720</v>
      </c>
      <c r="C252" s="6">
        <v>2.21</v>
      </c>
      <c r="D252" s="6">
        <v>1.99</v>
      </c>
      <c r="E252" s="49">
        <f t="shared" si="6"/>
        <v>4.2</v>
      </c>
      <c r="F252" s="10" t="b">
        <v>0</v>
      </c>
      <c r="G252" s="6">
        <f t="shared" si="7"/>
        <v>2.8730000000000002</v>
      </c>
      <c r="H252" s="5" t="s">
        <v>569</v>
      </c>
      <c r="I252" s="84" t="s">
        <v>799</v>
      </c>
      <c r="J252" s="10">
        <f>VLOOKUP(I252,'1bis_Benchmarks CBAM'!$A$2:$B$20,2,FALSE)</f>
        <v>2.1465400000000003</v>
      </c>
    </row>
    <row r="253" spans="1:10" x14ac:dyDescent="0.3">
      <c r="A253" s="99" t="s">
        <v>245</v>
      </c>
      <c r="B253" s="86" t="s">
        <v>720</v>
      </c>
      <c r="C253" s="6">
        <v>2.21</v>
      </c>
      <c r="D253" s="6">
        <v>1.99</v>
      </c>
      <c r="E253" s="49">
        <f t="shared" si="6"/>
        <v>4.2</v>
      </c>
      <c r="F253" s="10" t="b">
        <v>0</v>
      </c>
      <c r="G253" s="6">
        <f t="shared" si="7"/>
        <v>2.8730000000000002</v>
      </c>
      <c r="H253" s="5" t="s">
        <v>569</v>
      </c>
      <c r="I253" s="84" t="s">
        <v>799</v>
      </c>
      <c r="J253" s="10">
        <f>VLOOKUP(I253,'1bis_Benchmarks CBAM'!$A$2:$B$20,2,FALSE)</f>
        <v>2.1465400000000003</v>
      </c>
    </row>
    <row r="254" spans="1:10" x14ac:dyDescent="0.3">
      <c r="A254" s="99" t="s">
        <v>246</v>
      </c>
      <c r="B254" s="86" t="s">
        <v>720</v>
      </c>
      <c r="C254" s="6">
        <v>2.21</v>
      </c>
      <c r="D254" s="6">
        <v>1.99</v>
      </c>
      <c r="E254" s="49">
        <f t="shared" si="6"/>
        <v>4.2</v>
      </c>
      <c r="F254" s="10" t="b">
        <v>0</v>
      </c>
      <c r="G254" s="6">
        <f t="shared" si="7"/>
        <v>2.8730000000000002</v>
      </c>
      <c r="H254" s="5" t="s">
        <v>569</v>
      </c>
      <c r="I254" s="84" t="s">
        <v>799</v>
      </c>
      <c r="J254" s="10">
        <f>VLOOKUP(I254,'1bis_Benchmarks CBAM'!$A$2:$B$20,2,FALSE)</f>
        <v>2.1465400000000003</v>
      </c>
    </row>
    <row r="255" spans="1:10" x14ac:dyDescent="0.3">
      <c r="A255" s="99" t="s">
        <v>247</v>
      </c>
      <c r="B255" s="86" t="s">
        <v>720</v>
      </c>
      <c r="C255" s="6">
        <v>2.21</v>
      </c>
      <c r="D255" s="6">
        <v>1.99</v>
      </c>
      <c r="E255" s="49">
        <f t="shared" si="6"/>
        <v>4.2</v>
      </c>
      <c r="F255" s="10" t="b">
        <v>0</v>
      </c>
      <c r="G255" s="6">
        <f t="shared" si="7"/>
        <v>2.8730000000000002</v>
      </c>
      <c r="H255" s="5" t="s">
        <v>569</v>
      </c>
      <c r="I255" s="84" t="s">
        <v>799</v>
      </c>
      <c r="J255" s="10">
        <f>VLOOKUP(I255,'1bis_Benchmarks CBAM'!$A$2:$B$20,2,FALSE)</f>
        <v>2.1465400000000003</v>
      </c>
    </row>
    <row r="256" spans="1:10" x14ac:dyDescent="0.3">
      <c r="A256" s="99" t="s">
        <v>248</v>
      </c>
      <c r="B256" s="86" t="s">
        <v>720</v>
      </c>
      <c r="C256" s="6">
        <v>2.21</v>
      </c>
      <c r="D256" s="6">
        <v>1.99</v>
      </c>
      <c r="E256" s="49">
        <f t="shared" si="6"/>
        <v>4.2</v>
      </c>
      <c r="F256" s="10" t="b">
        <v>0</v>
      </c>
      <c r="G256" s="6">
        <f t="shared" si="7"/>
        <v>2.8730000000000002</v>
      </c>
      <c r="H256" s="5" t="s">
        <v>569</v>
      </c>
      <c r="I256" s="84" t="s">
        <v>799</v>
      </c>
      <c r="J256" s="10">
        <f>VLOOKUP(I256,'1bis_Benchmarks CBAM'!$A$2:$B$20,2,FALSE)</f>
        <v>2.1465400000000003</v>
      </c>
    </row>
    <row r="257" spans="1:10" x14ac:dyDescent="0.3">
      <c r="A257" s="99" t="s">
        <v>249</v>
      </c>
      <c r="B257" s="86" t="s">
        <v>728</v>
      </c>
      <c r="C257" s="6">
        <v>2.14</v>
      </c>
      <c r="D257" s="6">
        <v>2.17</v>
      </c>
      <c r="E257" s="49">
        <f t="shared" si="6"/>
        <v>4.3100000000000005</v>
      </c>
      <c r="F257" s="10" t="b">
        <v>0</v>
      </c>
      <c r="G257" s="6">
        <f t="shared" si="7"/>
        <v>2.7820000000000005</v>
      </c>
      <c r="H257" s="5" t="s">
        <v>569</v>
      </c>
      <c r="I257" s="84" t="s">
        <v>799</v>
      </c>
      <c r="J257" s="10">
        <f>VLOOKUP(I257,'1bis_Benchmarks CBAM'!$A$2:$B$20,2,FALSE)</f>
        <v>2.1465400000000003</v>
      </c>
    </row>
    <row r="258" spans="1:10" x14ac:dyDescent="0.3">
      <c r="A258" s="99" t="s">
        <v>250</v>
      </c>
      <c r="B258" s="86" t="s">
        <v>728</v>
      </c>
      <c r="C258" s="6">
        <v>2.14</v>
      </c>
      <c r="D258" s="6">
        <v>2.17</v>
      </c>
      <c r="E258" s="49">
        <f t="shared" si="6"/>
        <v>4.3100000000000005</v>
      </c>
      <c r="F258" s="10" t="b">
        <v>0</v>
      </c>
      <c r="G258" s="6">
        <f t="shared" si="7"/>
        <v>2.7820000000000005</v>
      </c>
      <c r="H258" s="5" t="s">
        <v>569</v>
      </c>
      <c r="I258" s="84" t="s">
        <v>799</v>
      </c>
      <c r="J258" s="10">
        <f>VLOOKUP(I258,'1bis_Benchmarks CBAM'!$A$2:$B$20,2,FALSE)</f>
        <v>2.1465400000000003</v>
      </c>
    </row>
    <row r="259" spans="1:10" x14ac:dyDescent="0.3">
      <c r="A259" s="99" t="s">
        <v>251</v>
      </c>
      <c r="B259" s="86" t="s">
        <v>714</v>
      </c>
      <c r="C259" s="6">
        <v>2.14</v>
      </c>
      <c r="D259" s="6">
        <v>2.17</v>
      </c>
      <c r="E259" s="49">
        <f t="shared" si="6"/>
        <v>4.3100000000000005</v>
      </c>
      <c r="F259" s="10" t="b">
        <v>0</v>
      </c>
      <c r="G259" s="6">
        <f t="shared" si="7"/>
        <v>2.7820000000000005</v>
      </c>
      <c r="H259" s="5" t="s">
        <v>569</v>
      </c>
      <c r="I259" s="84" t="s">
        <v>799</v>
      </c>
      <c r="J259" s="10">
        <f>VLOOKUP(I259,'1bis_Benchmarks CBAM'!$A$2:$B$20,2,FALSE)</f>
        <v>2.1465400000000003</v>
      </c>
    </row>
    <row r="260" spans="1:10" x14ac:dyDescent="0.3">
      <c r="A260" s="99" t="s">
        <v>252</v>
      </c>
      <c r="B260" s="86" t="s">
        <v>714</v>
      </c>
      <c r="C260" s="6">
        <v>2.14</v>
      </c>
      <c r="D260" s="6">
        <v>2.17</v>
      </c>
      <c r="E260" s="49">
        <f t="shared" ref="E260:E323" si="8">C260+D260</f>
        <v>4.3100000000000005</v>
      </c>
      <c r="F260" s="10" t="b">
        <v>0</v>
      </c>
      <c r="G260" s="6">
        <f t="shared" ref="G260:G323" si="9">IF(F260,C260+D260,C260)*1.3</f>
        <v>2.7820000000000005</v>
      </c>
      <c r="H260" s="5" t="s">
        <v>569</v>
      </c>
      <c r="I260" s="84" t="s">
        <v>799</v>
      </c>
      <c r="J260" s="10">
        <f>VLOOKUP(I260,'1bis_Benchmarks CBAM'!$A$2:$B$20,2,FALSE)</f>
        <v>2.1465400000000003</v>
      </c>
    </row>
    <row r="261" spans="1:10" x14ac:dyDescent="0.3">
      <c r="A261" s="99" t="s">
        <v>253</v>
      </c>
      <c r="B261" s="86" t="s">
        <v>714</v>
      </c>
      <c r="C261" s="6">
        <v>2.14</v>
      </c>
      <c r="D261" s="6">
        <v>2.17</v>
      </c>
      <c r="E261" s="49">
        <f t="shared" si="8"/>
        <v>4.3100000000000005</v>
      </c>
      <c r="F261" s="10" t="b">
        <v>0</v>
      </c>
      <c r="G261" s="6">
        <f t="shared" si="9"/>
        <v>2.7820000000000005</v>
      </c>
      <c r="H261" s="5" t="s">
        <v>569</v>
      </c>
      <c r="I261" s="84" t="s">
        <v>799</v>
      </c>
      <c r="J261" s="10">
        <f>VLOOKUP(I261,'1bis_Benchmarks CBAM'!$A$2:$B$20,2,FALSE)</f>
        <v>2.1465400000000003</v>
      </c>
    </row>
    <row r="262" spans="1:10" x14ac:dyDescent="0.3">
      <c r="A262" s="99" t="s">
        <v>254</v>
      </c>
      <c r="B262" s="86" t="s">
        <v>714</v>
      </c>
      <c r="C262" s="6">
        <v>2.14</v>
      </c>
      <c r="D262" s="6">
        <v>2.17</v>
      </c>
      <c r="E262" s="49">
        <f t="shared" si="8"/>
        <v>4.3100000000000005</v>
      </c>
      <c r="F262" s="10" t="b">
        <v>0</v>
      </c>
      <c r="G262" s="6">
        <f t="shared" si="9"/>
        <v>2.7820000000000005</v>
      </c>
      <c r="H262" s="5" t="s">
        <v>569</v>
      </c>
      <c r="I262" s="84" t="s">
        <v>799</v>
      </c>
      <c r="J262" s="10">
        <f>VLOOKUP(I262,'1bis_Benchmarks CBAM'!$A$2:$B$20,2,FALSE)</f>
        <v>2.1465400000000003</v>
      </c>
    </row>
    <row r="263" spans="1:10" x14ac:dyDescent="0.3">
      <c r="A263" s="99" t="s">
        <v>255</v>
      </c>
      <c r="B263" s="86" t="s">
        <v>714</v>
      </c>
      <c r="C263" s="6">
        <v>2.14</v>
      </c>
      <c r="D263" s="6">
        <v>2.17</v>
      </c>
      <c r="E263" s="49">
        <f t="shared" si="8"/>
        <v>4.3100000000000005</v>
      </c>
      <c r="F263" s="10" t="b">
        <v>0</v>
      </c>
      <c r="G263" s="6">
        <f t="shared" si="9"/>
        <v>2.7820000000000005</v>
      </c>
      <c r="H263" s="5" t="s">
        <v>569</v>
      </c>
      <c r="I263" s="84" t="s">
        <v>799</v>
      </c>
      <c r="J263" s="10">
        <f>VLOOKUP(I263,'1bis_Benchmarks CBAM'!$A$2:$B$20,2,FALSE)</f>
        <v>2.1465400000000003</v>
      </c>
    </row>
    <row r="264" spans="1:10" x14ac:dyDescent="0.3">
      <c r="A264" s="99" t="s">
        <v>256</v>
      </c>
      <c r="B264" s="86" t="s">
        <v>714</v>
      </c>
      <c r="C264" s="6">
        <v>2.14</v>
      </c>
      <c r="D264" s="6">
        <v>2.17</v>
      </c>
      <c r="E264" s="49">
        <f t="shared" si="8"/>
        <v>4.3100000000000005</v>
      </c>
      <c r="F264" s="10" t="b">
        <v>0</v>
      </c>
      <c r="G264" s="6">
        <f t="shared" si="9"/>
        <v>2.7820000000000005</v>
      </c>
      <c r="H264" s="5" t="s">
        <v>569</v>
      </c>
      <c r="I264" s="84" t="s">
        <v>799</v>
      </c>
      <c r="J264" s="10">
        <f>VLOOKUP(I264,'1bis_Benchmarks CBAM'!$A$2:$B$20,2,FALSE)</f>
        <v>2.1465400000000003</v>
      </c>
    </row>
    <row r="265" spans="1:10" x14ac:dyDescent="0.3">
      <c r="A265" s="99" t="s">
        <v>257</v>
      </c>
      <c r="B265" s="86" t="s">
        <v>714</v>
      </c>
      <c r="C265" s="6">
        <v>2.14</v>
      </c>
      <c r="D265" s="6">
        <v>2.17</v>
      </c>
      <c r="E265" s="49">
        <f t="shared" si="8"/>
        <v>4.3100000000000005</v>
      </c>
      <c r="F265" s="10" t="b">
        <v>0</v>
      </c>
      <c r="G265" s="6">
        <f t="shared" si="9"/>
        <v>2.7820000000000005</v>
      </c>
      <c r="H265" s="5" t="s">
        <v>569</v>
      </c>
      <c r="I265" s="84" t="s">
        <v>799</v>
      </c>
      <c r="J265" s="10">
        <f>VLOOKUP(I265,'1bis_Benchmarks CBAM'!$A$2:$B$20,2,FALSE)</f>
        <v>2.1465400000000003</v>
      </c>
    </row>
    <row r="266" spans="1:10" x14ac:dyDescent="0.3">
      <c r="A266" s="99" t="s">
        <v>258</v>
      </c>
      <c r="B266" s="86" t="s">
        <v>714</v>
      </c>
      <c r="C266" s="6">
        <v>2.14</v>
      </c>
      <c r="D266" s="6">
        <v>2.17</v>
      </c>
      <c r="E266" s="49">
        <f t="shared" si="8"/>
        <v>4.3100000000000005</v>
      </c>
      <c r="F266" s="10" t="b">
        <v>0</v>
      </c>
      <c r="G266" s="6">
        <f t="shared" si="9"/>
        <v>2.7820000000000005</v>
      </c>
      <c r="H266" s="5" t="s">
        <v>569</v>
      </c>
      <c r="I266" s="84" t="s">
        <v>799</v>
      </c>
      <c r="J266" s="10">
        <f>VLOOKUP(I266,'1bis_Benchmarks CBAM'!$A$2:$B$20,2,FALSE)</f>
        <v>2.1465400000000003</v>
      </c>
    </row>
    <row r="267" spans="1:10" x14ac:dyDescent="0.3">
      <c r="A267" s="99" t="s">
        <v>259</v>
      </c>
      <c r="B267" s="86" t="s">
        <v>714</v>
      </c>
      <c r="C267" s="6">
        <v>2.14</v>
      </c>
      <c r="D267" s="6">
        <v>2.17</v>
      </c>
      <c r="E267" s="49">
        <f t="shared" si="8"/>
        <v>4.3100000000000005</v>
      </c>
      <c r="F267" s="10" t="b">
        <v>0</v>
      </c>
      <c r="G267" s="6">
        <f t="shared" si="9"/>
        <v>2.7820000000000005</v>
      </c>
      <c r="H267" s="5" t="s">
        <v>569</v>
      </c>
      <c r="I267" s="84" t="s">
        <v>799</v>
      </c>
      <c r="J267" s="10">
        <f>VLOOKUP(I267,'1bis_Benchmarks CBAM'!$A$2:$B$20,2,FALSE)</f>
        <v>2.1465400000000003</v>
      </c>
    </row>
    <row r="268" spans="1:10" x14ac:dyDescent="0.3">
      <c r="A268" s="99" t="s">
        <v>260</v>
      </c>
      <c r="B268" s="86" t="s">
        <v>714</v>
      </c>
      <c r="C268" s="6">
        <v>2.14</v>
      </c>
      <c r="D268" s="6">
        <v>2.17</v>
      </c>
      <c r="E268" s="49">
        <f t="shared" si="8"/>
        <v>4.3100000000000005</v>
      </c>
      <c r="F268" s="10" t="b">
        <v>0</v>
      </c>
      <c r="G268" s="6">
        <f t="shared" si="9"/>
        <v>2.7820000000000005</v>
      </c>
      <c r="H268" s="5" t="s">
        <v>569</v>
      </c>
      <c r="I268" s="84" t="s">
        <v>799</v>
      </c>
      <c r="J268" s="10">
        <f>VLOOKUP(I268,'1bis_Benchmarks CBAM'!$A$2:$B$20,2,FALSE)</f>
        <v>2.1465400000000003</v>
      </c>
    </row>
    <row r="269" spans="1:10" x14ac:dyDescent="0.3">
      <c r="A269" s="99" t="s">
        <v>261</v>
      </c>
      <c r="B269" s="86" t="s">
        <v>714</v>
      </c>
      <c r="C269" s="6">
        <v>2.14</v>
      </c>
      <c r="D269" s="6">
        <v>2.17</v>
      </c>
      <c r="E269" s="49">
        <f t="shared" si="8"/>
        <v>4.3100000000000005</v>
      </c>
      <c r="F269" s="10" t="b">
        <v>0</v>
      </c>
      <c r="G269" s="6">
        <f t="shared" si="9"/>
        <v>2.7820000000000005</v>
      </c>
      <c r="H269" s="5" t="s">
        <v>569</v>
      </c>
      <c r="I269" s="84" t="s">
        <v>799</v>
      </c>
      <c r="J269" s="10">
        <f>VLOOKUP(I269,'1bis_Benchmarks CBAM'!$A$2:$B$20,2,FALSE)</f>
        <v>2.1465400000000003</v>
      </c>
    </row>
    <row r="270" spans="1:10" x14ac:dyDescent="0.3">
      <c r="A270" s="99" t="s">
        <v>262</v>
      </c>
      <c r="B270" s="86" t="s">
        <v>714</v>
      </c>
      <c r="C270" s="6">
        <v>2.14</v>
      </c>
      <c r="D270" s="6">
        <v>2.17</v>
      </c>
      <c r="E270" s="49">
        <f t="shared" si="8"/>
        <v>4.3100000000000005</v>
      </c>
      <c r="F270" s="10" t="b">
        <v>0</v>
      </c>
      <c r="G270" s="6">
        <f t="shared" si="9"/>
        <v>2.7820000000000005</v>
      </c>
      <c r="H270" s="5" t="s">
        <v>569</v>
      </c>
      <c r="I270" s="84" t="s">
        <v>799</v>
      </c>
      <c r="J270" s="10">
        <f>VLOOKUP(I270,'1bis_Benchmarks CBAM'!$A$2:$B$20,2,FALSE)</f>
        <v>2.1465400000000003</v>
      </c>
    </row>
    <row r="271" spans="1:10" x14ac:dyDescent="0.3">
      <c r="A271" s="99" t="s">
        <v>263</v>
      </c>
      <c r="B271" s="86" t="s">
        <v>714</v>
      </c>
      <c r="C271" s="6">
        <v>2.14</v>
      </c>
      <c r="D271" s="6">
        <v>2.17</v>
      </c>
      <c r="E271" s="49">
        <f t="shared" si="8"/>
        <v>4.3100000000000005</v>
      </c>
      <c r="F271" s="10" t="b">
        <v>0</v>
      </c>
      <c r="G271" s="6">
        <f t="shared" si="9"/>
        <v>2.7820000000000005</v>
      </c>
      <c r="H271" s="5" t="s">
        <v>569</v>
      </c>
      <c r="I271" s="84" t="s">
        <v>799</v>
      </c>
      <c r="J271" s="10">
        <f>VLOOKUP(I271,'1bis_Benchmarks CBAM'!$A$2:$B$20,2,FALSE)</f>
        <v>2.1465400000000003</v>
      </c>
    </row>
    <row r="272" spans="1:10" x14ac:dyDescent="0.3">
      <c r="A272" s="99" t="s">
        <v>264</v>
      </c>
      <c r="B272" s="86" t="s">
        <v>714</v>
      </c>
      <c r="C272" s="6">
        <v>2.14</v>
      </c>
      <c r="D272" s="6">
        <v>2.17</v>
      </c>
      <c r="E272" s="49">
        <f t="shared" si="8"/>
        <v>4.3100000000000005</v>
      </c>
      <c r="F272" s="10" t="b">
        <v>0</v>
      </c>
      <c r="G272" s="6">
        <f t="shared" si="9"/>
        <v>2.7820000000000005</v>
      </c>
      <c r="H272" s="5" t="s">
        <v>569</v>
      </c>
      <c r="I272" s="84" t="s">
        <v>799</v>
      </c>
      <c r="J272" s="10">
        <f>VLOOKUP(I272,'1bis_Benchmarks CBAM'!$A$2:$B$20,2,FALSE)</f>
        <v>2.1465400000000003</v>
      </c>
    </row>
    <row r="273" spans="1:10" x14ac:dyDescent="0.3">
      <c r="A273" s="99" t="s">
        <v>265</v>
      </c>
      <c r="B273" s="86" t="s">
        <v>715</v>
      </c>
      <c r="C273" s="6">
        <v>2.5099999999999998</v>
      </c>
      <c r="D273" s="6">
        <v>2.1</v>
      </c>
      <c r="E273" s="49">
        <f t="shared" si="8"/>
        <v>4.6099999999999994</v>
      </c>
      <c r="F273" s="10" t="b">
        <v>0</v>
      </c>
      <c r="G273" s="6">
        <f t="shared" si="9"/>
        <v>3.2629999999999999</v>
      </c>
      <c r="H273" s="5" t="s">
        <v>569</v>
      </c>
      <c r="I273" s="84" t="s">
        <v>799</v>
      </c>
      <c r="J273" s="10">
        <f>VLOOKUP(I273,'1bis_Benchmarks CBAM'!$A$2:$B$20,2,FALSE)</f>
        <v>2.1465400000000003</v>
      </c>
    </row>
    <row r="274" spans="1:10" x14ac:dyDescent="0.3">
      <c r="A274" s="99" t="s">
        <v>266</v>
      </c>
      <c r="B274" s="86" t="s">
        <v>715</v>
      </c>
      <c r="C274" s="6">
        <v>2.5099999999999998</v>
      </c>
      <c r="D274" s="6">
        <v>2.1</v>
      </c>
      <c r="E274" s="49">
        <f t="shared" si="8"/>
        <v>4.6099999999999994</v>
      </c>
      <c r="F274" s="10" t="b">
        <v>0</v>
      </c>
      <c r="G274" s="6">
        <f t="shared" si="9"/>
        <v>3.2629999999999999</v>
      </c>
      <c r="H274" s="5" t="s">
        <v>569</v>
      </c>
      <c r="I274" s="84" t="s">
        <v>799</v>
      </c>
      <c r="J274" s="10">
        <f>VLOOKUP(I274,'1bis_Benchmarks CBAM'!$A$2:$B$20,2,FALSE)</f>
        <v>2.1465400000000003</v>
      </c>
    </row>
    <row r="275" spans="1:10" x14ac:dyDescent="0.3">
      <c r="A275" s="99" t="s">
        <v>267</v>
      </c>
      <c r="B275" s="86" t="s">
        <v>715</v>
      </c>
      <c r="C275" s="6">
        <v>2.5099999999999998</v>
      </c>
      <c r="D275" s="6">
        <v>2.1</v>
      </c>
      <c r="E275" s="49">
        <f t="shared" si="8"/>
        <v>4.6099999999999994</v>
      </c>
      <c r="F275" s="10" t="b">
        <v>0</v>
      </c>
      <c r="G275" s="6">
        <f t="shared" si="9"/>
        <v>3.2629999999999999</v>
      </c>
      <c r="H275" s="5" t="s">
        <v>569</v>
      </c>
      <c r="I275" s="84" t="s">
        <v>799</v>
      </c>
      <c r="J275" s="10">
        <f>VLOOKUP(I275,'1bis_Benchmarks CBAM'!$A$2:$B$20,2,FALSE)</f>
        <v>2.1465400000000003</v>
      </c>
    </row>
    <row r="276" spans="1:10" x14ac:dyDescent="0.3">
      <c r="A276" s="99" t="s">
        <v>268</v>
      </c>
      <c r="B276" s="86" t="s">
        <v>714</v>
      </c>
      <c r="C276" s="6">
        <v>2.14</v>
      </c>
      <c r="D276" s="6">
        <v>2.17</v>
      </c>
      <c r="E276" s="49">
        <f t="shared" si="8"/>
        <v>4.3100000000000005</v>
      </c>
      <c r="F276" s="10" t="b">
        <v>0</v>
      </c>
      <c r="G276" s="6">
        <f t="shared" si="9"/>
        <v>2.7820000000000005</v>
      </c>
      <c r="H276" s="5" t="s">
        <v>569</v>
      </c>
      <c r="I276" s="84" t="s">
        <v>799</v>
      </c>
      <c r="J276" s="10">
        <f>VLOOKUP(I276,'1bis_Benchmarks CBAM'!$A$2:$B$20,2,FALSE)</f>
        <v>2.1465400000000003</v>
      </c>
    </row>
    <row r="277" spans="1:10" x14ac:dyDescent="0.3">
      <c r="A277" s="99" t="s">
        <v>269</v>
      </c>
      <c r="B277" s="86" t="s">
        <v>714</v>
      </c>
      <c r="C277" s="6">
        <v>2.14</v>
      </c>
      <c r="D277" s="6">
        <v>2.17</v>
      </c>
      <c r="E277" s="49">
        <f t="shared" si="8"/>
        <v>4.3100000000000005</v>
      </c>
      <c r="F277" s="10" t="b">
        <v>0</v>
      </c>
      <c r="G277" s="6">
        <f t="shared" si="9"/>
        <v>2.7820000000000005</v>
      </c>
      <c r="H277" s="5" t="s">
        <v>569</v>
      </c>
      <c r="I277" s="84" t="s">
        <v>799</v>
      </c>
      <c r="J277" s="10">
        <f>VLOOKUP(I277,'1bis_Benchmarks CBAM'!$A$2:$B$20,2,FALSE)</f>
        <v>2.1465400000000003</v>
      </c>
    </row>
    <row r="278" spans="1:10" x14ac:dyDescent="0.3">
      <c r="A278" s="99" t="s">
        <v>270</v>
      </c>
      <c r="B278" s="86" t="s">
        <v>714</v>
      </c>
      <c r="C278" s="6">
        <v>2.14</v>
      </c>
      <c r="D278" s="6">
        <v>2.17</v>
      </c>
      <c r="E278" s="49">
        <f t="shared" si="8"/>
        <v>4.3100000000000005</v>
      </c>
      <c r="F278" s="10" t="b">
        <v>0</v>
      </c>
      <c r="G278" s="6">
        <f t="shared" si="9"/>
        <v>2.7820000000000005</v>
      </c>
      <c r="H278" s="5" t="s">
        <v>569</v>
      </c>
      <c r="I278" s="84" t="s">
        <v>799</v>
      </c>
      <c r="J278" s="10">
        <f>VLOOKUP(I278,'1bis_Benchmarks CBAM'!$A$2:$B$20,2,FALSE)</f>
        <v>2.1465400000000003</v>
      </c>
    </row>
    <row r="279" spans="1:10" x14ac:dyDescent="0.3">
      <c r="A279" s="99" t="s">
        <v>271</v>
      </c>
      <c r="B279" s="86" t="s">
        <v>725</v>
      </c>
      <c r="C279" s="6">
        <v>2.13</v>
      </c>
      <c r="D279" s="6">
        <v>2.36</v>
      </c>
      <c r="E279" s="49">
        <f t="shared" si="8"/>
        <v>4.49</v>
      </c>
      <c r="F279" s="10" t="b">
        <v>0</v>
      </c>
      <c r="G279" s="6">
        <f t="shared" si="9"/>
        <v>2.7690000000000001</v>
      </c>
      <c r="H279" s="5" t="s">
        <v>569</v>
      </c>
      <c r="I279" s="84" t="s">
        <v>799</v>
      </c>
      <c r="J279" s="10">
        <f>VLOOKUP(I279,'1bis_Benchmarks CBAM'!$A$2:$B$20,2,FALSE)</f>
        <v>2.1465400000000003</v>
      </c>
    </row>
    <row r="280" spans="1:10" x14ac:dyDescent="0.3">
      <c r="A280" s="99" t="s">
        <v>272</v>
      </c>
      <c r="B280" s="86" t="s">
        <v>725</v>
      </c>
      <c r="C280" s="6">
        <v>2.13</v>
      </c>
      <c r="D280" s="6">
        <v>2.36</v>
      </c>
      <c r="E280" s="49">
        <f t="shared" si="8"/>
        <v>4.49</v>
      </c>
      <c r="F280" s="10" t="b">
        <v>0</v>
      </c>
      <c r="G280" s="6">
        <f t="shared" si="9"/>
        <v>2.7690000000000001</v>
      </c>
      <c r="H280" s="5" t="s">
        <v>569</v>
      </c>
      <c r="I280" s="84" t="s">
        <v>799</v>
      </c>
      <c r="J280" s="10">
        <f>VLOOKUP(I280,'1bis_Benchmarks CBAM'!$A$2:$B$20,2,FALSE)</f>
        <v>2.1465400000000003</v>
      </c>
    </row>
    <row r="281" spans="1:10" x14ac:dyDescent="0.3">
      <c r="A281" s="99" t="s">
        <v>273</v>
      </c>
      <c r="B281" s="86" t="s">
        <v>725</v>
      </c>
      <c r="C281" s="6">
        <v>2.13</v>
      </c>
      <c r="D281" s="6">
        <v>2.36</v>
      </c>
      <c r="E281" s="49">
        <f t="shared" si="8"/>
        <v>4.49</v>
      </c>
      <c r="F281" s="10" t="b">
        <v>0</v>
      </c>
      <c r="G281" s="6">
        <f t="shared" si="9"/>
        <v>2.7690000000000001</v>
      </c>
      <c r="H281" s="5" t="s">
        <v>569</v>
      </c>
      <c r="I281" s="84" t="s">
        <v>799</v>
      </c>
      <c r="J281" s="10">
        <f>VLOOKUP(I281,'1bis_Benchmarks CBAM'!$A$2:$B$20,2,FALSE)</f>
        <v>2.1465400000000003</v>
      </c>
    </row>
    <row r="282" spans="1:10" x14ac:dyDescent="0.3">
      <c r="A282" s="99" t="s">
        <v>274</v>
      </c>
      <c r="B282" s="86" t="s">
        <v>725</v>
      </c>
      <c r="C282" s="6">
        <v>2.13</v>
      </c>
      <c r="D282" s="6">
        <v>2.36</v>
      </c>
      <c r="E282" s="49">
        <f t="shared" si="8"/>
        <v>4.49</v>
      </c>
      <c r="F282" s="10" t="b">
        <v>0</v>
      </c>
      <c r="G282" s="6">
        <f t="shared" si="9"/>
        <v>2.7690000000000001</v>
      </c>
      <c r="H282" s="5" t="s">
        <v>569</v>
      </c>
      <c r="I282" s="84" t="s">
        <v>799</v>
      </c>
      <c r="J282" s="10">
        <f>VLOOKUP(I282,'1bis_Benchmarks CBAM'!$A$2:$B$20,2,FALSE)</f>
        <v>2.1465400000000003</v>
      </c>
    </row>
    <row r="283" spans="1:10" x14ac:dyDescent="0.3">
      <c r="A283" s="99" t="s">
        <v>275</v>
      </c>
      <c r="B283" s="86" t="s">
        <v>727</v>
      </c>
      <c r="C283" s="6">
        <v>2.41</v>
      </c>
      <c r="D283" s="6">
        <v>0.79</v>
      </c>
      <c r="E283" s="49">
        <f t="shared" si="8"/>
        <v>3.2</v>
      </c>
      <c r="F283" s="10" t="b">
        <v>0</v>
      </c>
      <c r="G283" s="6">
        <f t="shared" si="9"/>
        <v>3.1330000000000005</v>
      </c>
      <c r="H283" s="5" t="s">
        <v>569</v>
      </c>
      <c r="I283" s="84" t="s">
        <v>798</v>
      </c>
      <c r="J283" s="10">
        <f>VLOOKUP(I283,'1bis_Benchmarks CBAM'!$A$2:$B$20,2,FALSE)</f>
        <v>1.9514</v>
      </c>
    </row>
    <row r="284" spans="1:10" x14ac:dyDescent="0.3">
      <c r="A284" s="99" t="s">
        <v>276</v>
      </c>
      <c r="B284" s="86" t="s">
        <v>727</v>
      </c>
      <c r="C284" s="6">
        <v>2.41</v>
      </c>
      <c r="D284" s="6">
        <v>0.79</v>
      </c>
      <c r="E284" s="49">
        <f t="shared" si="8"/>
        <v>3.2</v>
      </c>
      <c r="F284" s="10" t="b">
        <v>0</v>
      </c>
      <c r="G284" s="6">
        <f t="shared" si="9"/>
        <v>3.1330000000000005</v>
      </c>
      <c r="H284" s="5" t="s">
        <v>569</v>
      </c>
      <c r="I284" s="84" t="s">
        <v>798</v>
      </c>
      <c r="J284" s="10">
        <f>VLOOKUP(I284,'1bis_Benchmarks CBAM'!$A$2:$B$20,2,FALSE)</f>
        <v>1.9514</v>
      </c>
    </row>
    <row r="285" spans="1:10" x14ac:dyDescent="0.3">
      <c r="A285" s="99" t="s">
        <v>277</v>
      </c>
      <c r="B285" s="86" t="s">
        <v>719</v>
      </c>
      <c r="C285" s="6">
        <v>1.95</v>
      </c>
      <c r="D285" s="6">
        <v>0.4</v>
      </c>
      <c r="E285" s="49">
        <f t="shared" si="8"/>
        <v>2.35</v>
      </c>
      <c r="F285" s="10" t="b">
        <v>0</v>
      </c>
      <c r="G285" s="6">
        <f t="shared" si="9"/>
        <v>2.5350000000000001</v>
      </c>
      <c r="H285" s="5" t="s">
        <v>569</v>
      </c>
      <c r="I285" s="84" t="s">
        <v>798</v>
      </c>
      <c r="J285" s="10">
        <f>VLOOKUP(I285,'1bis_Benchmarks CBAM'!$A$2:$B$20,2,FALSE)</f>
        <v>1.9514</v>
      </c>
    </row>
    <row r="286" spans="1:10" x14ac:dyDescent="0.3">
      <c r="A286" s="99" t="s">
        <v>278</v>
      </c>
      <c r="B286" s="86" t="s">
        <v>719</v>
      </c>
      <c r="C286" s="6">
        <v>1.95</v>
      </c>
      <c r="D286" s="6">
        <v>0.4</v>
      </c>
      <c r="E286" s="49">
        <f t="shared" si="8"/>
        <v>2.35</v>
      </c>
      <c r="F286" s="10" t="b">
        <v>0</v>
      </c>
      <c r="G286" s="6">
        <f t="shared" si="9"/>
        <v>2.5350000000000001</v>
      </c>
      <c r="H286" s="5" t="s">
        <v>569</v>
      </c>
      <c r="I286" s="84" t="s">
        <v>798</v>
      </c>
      <c r="J286" s="10">
        <f>VLOOKUP(I286,'1bis_Benchmarks CBAM'!$A$2:$B$20,2,FALSE)</f>
        <v>1.9514</v>
      </c>
    </row>
    <row r="287" spans="1:10" x14ac:dyDescent="0.3">
      <c r="A287" s="99" t="s">
        <v>279</v>
      </c>
      <c r="B287" s="86" t="s">
        <v>719</v>
      </c>
      <c r="C287" s="6">
        <v>1.95</v>
      </c>
      <c r="D287" s="6">
        <v>0.4</v>
      </c>
      <c r="E287" s="49">
        <f t="shared" si="8"/>
        <v>2.35</v>
      </c>
      <c r="F287" s="10" t="b">
        <v>0</v>
      </c>
      <c r="G287" s="6">
        <f t="shared" si="9"/>
        <v>2.5350000000000001</v>
      </c>
      <c r="H287" s="5" t="s">
        <v>569</v>
      </c>
      <c r="I287" s="84" t="s">
        <v>798</v>
      </c>
      <c r="J287" s="10">
        <f>VLOOKUP(I287,'1bis_Benchmarks CBAM'!$A$2:$B$20,2,FALSE)</f>
        <v>1.9514</v>
      </c>
    </row>
    <row r="288" spans="1:10" x14ac:dyDescent="0.3">
      <c r="A288" s="99" t="s">
        <v>280</v>
      </c>
      <c r="B288" s="86" t="s">
        <v>719</v>
      </c>
      <c r="C288" s="6">
        <v>1.95</v>
      </c>
      <c r="D288" s="6">
        <v>0.4</v>
      </c>
      <c r="E288" s="49">
        <f t="shared" si="8"/>
        <v>2.35</v>
      </c>
      <c r="F288" s="10" t="b">
        <v>0</v>
      </c>
      <c r="G288" s="6">
        <f t="shared" si="9"/>
        <v>2.5350000000000001</v>
      </c>
      <c r="H288" s="5" t="s">
        <v>569</v>
      </c>
      <c r="I288" s="84" t="s">
        <v>798</v>
      </c>
      <c r="J288" s="10">
        <f>VLOOKUP(I288,'1bis_Benchmarks CBAM'!$A$2:$B$20,2,FALSE)</f>
        <v>1.9514</v>
      </c>
    </row>
    <row r="289" spans="1:10" x14ac:dyDescent="0.3">
      <c r="A289" s="99" t="s">
        <v>281</v>
      </c>
      <c r="B289" s="86" t="s">
        <v>719</v>
      </c>
      <c r="C289" s="6">
        <v>1.95</v>
      </c>
      <c r="D289" s="6">
        <v>0.4</v>
      </c>
      <c r="E289" s="49">
        <f t="shared" si="8"/>
        <v>2.35</v>
      </c>
      <c r="F289" s="10" t="b">
        <v>0</v>
      </c>
      <c r="G289" s="6">
        <f t="shared" si="9"/>
        <v>2.5350000000000001</v>
      </c>
      <c r="H289" s="5" t="s">
        <v>569</v>
      </c>
      <c r="I289" s="84" t="s">
        <v>798</v>
      </c>
      <c r="J289" s="10">
        <f>VLOOKUP(I289,'1bis_Benchmarks CBAM'!$A$2:$B$20,2,FALSE)</f>
        <v>1.9514</v>
      </c>
    </row>
    <row r="290" spans="1:10" x14ac:dyDescent="0.3">
      <c r="A290" s="99" t="s">
        <v>282</v>
      </c>
      <c r="B290" s="86" t="s">
        <v>727</v>
      </c>
      <c r="C290" s="6">
        <v>2.41</v>
      </c>
      <c r="D290" s="6">
        <v>0.79</v>
      </c>
      <c r="E290" s="49">
        <f t="shared" si="8"/>
        <v>3.2</v>
      </c>
      <c r="F290" s="10" t="b">
        <v>0</v>
      </c>
      <c r="G290" s="6">
        <f t="shared" si="9"/>
        <v>3.1330000000000005</v>
      </c>
      <c r="H290" s="5" t="s">
        <v>569</v>
      </c>
      <c r="I290" s="84" t="s">
        <v>798</v>
      </c>
      <c r="J290" s="10">
        <f>VLOOKUP(I290,'1bis_Benchmarks CBAM'!$A$2:$B$20,2,FALSE)</f>
        <v>1.9514</v>
      </c>
    </row>
    <row r="291" spans="1:10" x14ac:dyDescent="0.3">
      <c r="A291" s="99" t="s">
        <v>283</v>
      </c>
      <c r="B291" s="86" t="s">
        <v>719</v>
      </c>
      <c r="C291" s="6">
        <v>1.95</v>
      </c>
      <c r="D291" s="6">
        <v>0.4</v>
      </c>
      <c r="E291" s="49">
        <f t="shared" si="8"/>
        <v>2.35</v>
      </c>
      <c r="F291" s="10" t="b">
        <v>0</v>
      </c>
      <c r="G291" s="6">
        <f t="shared" si="9"/>
        <v>2.5350000000000001</v>
      </c>
      <c r="H291" s="5" t="s">
        <v>569</v>
      </c>
      <c r="I291" s="84" t="s">
        <v>798</v>
      </c>
      <c r="J291" s="10">
        <f>VLOOKUP(I291,'1bis_Benchmarks CBAM'!$A$2:$B$20,2,FALSE)</f>
        <v>1.9514</v>
      </c>
    </row>
    <row r="292" spans="1:10" x14ac:dyDescent="0.3">
      <c r="A292" s="99" t="s">
        <v>284</v>
      </c>
      <c r="B292" s="86" t="s">
        <v>719</v>
      </c>
      <c r="C292" s="6">
        <v>1.95</v>
      </c>
      <c r="D292" s="6">
        <v>0.4</v>
      </c>
      <c r="E292" s="49">
        <f t="shared" si="8"/>
        <v>2.35</v>
      </c>
      <c r="F292" s="10" t="b">
        <v>0</v>
      </c>
      <c r="G292" s="6">
        <f t="shared" si="9"/>
        <v>2.5350000000000001</v>
      </c>
      <c r="H292" s="5" t="s">
        <v>569</v>
      </c>
      <c r="I292" s="84" t="s">
        <v>798</v>
      </c>
      <c r="J292" s="10">
        <f>VLOOKUP(I292,'1bis_Benchmarks CBAM'!$A$2:$B$20,2,FALSE)</f>
        <v>1.9514</v>
      </c>
    </row>
    <row r="293" spans="1:10" x14ac:dyDescent="0.3">
      <c r="A293" s="99" t="s">
        <v>285</v>
      </c>
      <c r="B293" s="86" t="s">
        <v>727</v>
      </c>
      <c r="C293" s="6">
        <v>2.41</v>
      </c>
      <c r="D293" s="6">
        <v>0.79</v>
      </c>
      <c r="E293" s="49">
        <f t="shared" si="8"/>
        <v>3.2</v>
      </c>
      <c r="F293" s="10" t="b">
        <v>0</v>
      </c>
      <c r="G293" s="6">
        <f t="shared" si="9"/>
        <v>3.1330000000000005</v>
      </c>
      <c r="H293" s="5" t="s">
        <v>569</v>
      </c>
      <c r="I293" s="84" t="s">
        <v>798</v>
      </c>
      <c r="J293" s="10">
        <f>VLOOKUP(I293,'1bis_Benchmarks CBAM'!$A$2:$B$20,2,FALSE)</f>
        <v>1.9514</v>
      </c>
    </row>
    <row r="294" spans="1:10" x14ac:dyDescent="0.3">
      <c r="A294" s="99" t="s">
        <v>286</v>
      </c>
      <c r="B294" s="86" t="s">
        <v>719</v>
      </c>
      <c r="C294" s="6">
        <v>1.95</v>
      </c>
      <c r="D294" s="6">
        <v>0.4</v>
      </c>
      <c r="E294" s="49">
        <f t="shared" si="8"/>
        <v>2.35</v>
      </c>
      <c r="F294" s="10" t="b">
        <v>0</v>
      </c>
      <c r="G294" s="6">
        <f t="shared" si="9"/>
        <v>2.5350000000000001</v>
      </c>
      <c r="H294" s="5" t="s">
        <v>569</v>
      </c>
      <c r="I294" s="84" t="s">
        <v>799</v>
      </c>
      <c r="J294" s="10">
        <f>VLOOKUP(I294,'1bis_Benchmarks CBAM'!$A$2:$B$20,2,FALSE)</f>
        <v>2.1465400000000003</v>
      </c>
    </row>
    <row r="295" spans="1:10" x14ac:dyDescent="0.3">
      <c r="A295" s="99" t="s">
        <v>287</v>
      </c>
      <c r="B295" s="86" t="s">
        <v>719</v>
      </c>
      <c r="C295" s="6">
        <v>1.95</v>
      </c>
      <c r="D295" s="6">
        <v>0.4</v>
      </c>
      <c r="E295" s="49">
        <f t="shared" si="8"/>
        <v>2.35</v>
      </c>
      <c r="F295" s="10" t="b">
        <v>0</v>
      </c>
      <c r="G295" s="6">
        <f t="shared" si="9"/>
        <v>2.5350000000000001</v>
      </c>
      <c r="H295" s="5" t="s">
        <v>569</v>
      </c>
      <c r="I295" s="84" t="s">
        <v>799</v>
      </c>
      <c r="J295" s="10">
        <f>VLOOKUP(I295,'1bis_Benchmarks CBAM'!$A$2:$B$20,2,FALSE)</f>
        <v>2.1465400000000003</v>
      </c>
    </row>
    <row r="296" spans="1:10" x14ac:dyDescent="0.3">
      <c r="A296" s="99" t="s">
        <v>288</v>
      </c>
      <c r="B296" s="86" t="s">
        <v>720</v>
      </c>
      <c r="C296" s="6">
        <v>1.98</v>
      </c>
      <c r="D296" s="6">
        <v>0.49</v>
      </c>
      <c r="E296" s="49">
        <f t="shared" si="8"/>
        <v>2.4699999999999998</v>
      </c>
      <c r="F296" s="10" t="b">
        <v>0</v>
      </c>
      <c r="G296" s="6">
        <f t="shared" si="9"/>
        <v>2.5739999999999998</v>
      </c>
      <c r="H296" s="5" t="s">
        <v>569</v>
      </c>
      <c r="I296" s="84" t="s">
        <v>799</v>
      </c>
      <c r="J296" s="10">
        <f>VLOOKUP(I296,'1bis_Benchmarks CBAM'!$A$2:$B$20,2,FALSE)</f>
        <v>2.1465400000000003</v>
      </c>
    </row>
    <row r="297" spans="1:10" x14ac:dyDescent="0.3">
      <c r="A297" s="99" t="s">
        <v>289</v>
      </c>
      <c r="B297" s="86" t="s">
        <v>719</v>
      </c>
      <c r="C297" s="6">
        <v>1.95</v>
      </c>
      <c r="D297" s="6">
        <v>0.4</v>
      </c>
      <c r="E297" s="49">
        <f t="shared" si="8"/>
        <v>2.35</v>
      </c>
      <c r="F297" s="10" t="b">
        <v>0</v>
      </c>
      <c r="G297" s="6">
        <f t="shared" si="9"/>
        <v>2.5350000000000001</v>
      </c>
      <c r="H297" s="5" t="s">
        <v>569</v>
      </c>
      <c r="I297" s="84" t="s">
        <v>799</v>
      </c>
      <c r="J297" s="10">
        <f>VLOOKUP(I297,'1bis_Benchmarks CBAM'!$A$2:$B$20,2,FALSE)</f>
        <v>2.1465400000000003</v>
      </c>
    </row>
    <row r="298" spans="1:10" x14ac:dyDescent="0.3">
      <c r="A298" s="99" t="s">
        <v>290</v>
      </c>
      <c r="B298" s="86" t="s">
        <v>719</v>
      </c>
      <c r="C298" s="6">
        <v>1.95</v>
      </c>
      <c r="D298" s="6">
        <v>0.4</v>
      </c>
      <c r="E298" s="49">
        <f t="shared" si="8"/>
        <v>2.35</v>
      </c>
      <c r="F298" s="10" t="b">
        <v>0</v>
      </c>
      <c r="G298" s="6">
        <f t="shared" si="9"/>
        <v>2.5350000000000001</v>
      </c>
      <c r="H298" s="5" t="s">
        <v>569</v>
      </c>
      <c r="I298" s="84" t="s">
        <v>799</v>
      </c>
      <c r="J298" s="10">
        <f>VLOOKUP(I298,'1bis_Benchmarks CBAM'!$A$2:$B$20,2,FALSE)</f>
        <v>2.1465400000000003</v>
      </c>
    </row>
    <row r="299" spans="1:10" x14ac:dyDescent="0.3">
      <c r="A299" s="99" t="s">
        <v>291</v>
      </c>
      <c r="B299" s="86" t="s">
        <v>719</v>
      </c>
      <c r="C299" s="6">
        <v>1.95</v>
      </c>
      <c r="D299" s="6">
        <v>0.4</v>
      </c>
      <c r="E299" s="49">
        <f t="shared" si="8"/>
        <v>2.35</v>
      </c>
      <c r="F299" s="10" t="b">
        <v>0</v>
      </c>
      <c r="G299" s="6">
        <f t="shared" si="9"/>
        <v>2.5350000000000001</v>
      </c>
      <c r="H299" s="5" t="s">
        <v>569</v>
      </c>
      <c r="I299" s="84" t="s">
        <v>799</v>
      </c>
      <c r="J299" s="10">
        <f>VLOOKUP(I299,'1bis_Benchmarks CBAM'!$A$2:$B$20,2,FALSE)</f>
        <v>2.1465400000000003</v>
      </c>
    </row>
    <row r="300" spans="1:10" x14ac:dyDescent="0.3">
      <c r="A300" s="99" t="s">
        <v>292</v>
      </c>
      <c r="B300" s="86" t="s">
        <v>719</v>
      </c>
      <c r="C300" s="6">
        <v>1.95</v>
      </c>
      <c r="D300" s="6">
        <v>0.4</v>
      </c>
      <c r="E300" s="49">
        <f t="shared" si="8"/>
        <v>2.35</v>
      </c>
      <c r="F300" s="10" t="b">
        <v>0</v>
      </c>
      <c r="G300" s="6">
        <f t="shared" si="9"/>
        <v>2.5350000000000001</v>
      </c>
      <c r="H300" s="5" t="s">
        <v>569</v>
      </c>
      <c r="I300" s="84" t="s">
        <v>799</v>
      </c>
      <c r="J300" s="10">
        <f>VLOOKUP(I300,'1bis_Benchmarks CBAM'!$A$2:$B$20,2,FALSE)</f>
        <v>2.1465400000000003</v>
      </c>
    </row>
    <row r="301" spans="1:10" x14ac:dyDescent="0.3">
      <c r="A301" s="99" t="s">
        <v>293</v>
      </c>
      <c r="B301" s="86" t="s">
        <v>719</v>
      </c>
      <c r="C301" s="6">
        <v>1.95</v>
      </c>
      <c r="D301" s="6">
        <v>0.4</v>
      </c>
      <c r="E301" s="49">
        <f t="shared" si="8"/>
        <v>2.35</v>
      </c>
      <c r="F301" s="10" t="b">
        <v>0</v>
      </c>
      <c r="G301" s="6">
        <f t="shared" si="9"/>
        <v>2.5350000000000001</v>
      </c>
      <c r="H301" s="5" t="s">
        <v>569</v>
      </c>
      <c r="I301" s="84" t="s">
        <v>799</v>
      </c>
      <c r="J301" s="10">
        <f>VLOOKUP(I301,'1bis_Benchmarks CBAM'!$A$2:$B$20,2,FALSE)</f>
        <v>2.1465400000000003</v>
      </c>
    </row>
    <row r="302" spans="1:10" x14ac:dyDescent="0.3">
      <c r="A302" s="99" t="s">
        <v>294</v>
      </c>
      <c r="B302" s="86" t="s">
        <v>719</v>
      </c>
      <c r="C302" s="6">
        <v>1.95</v>
      </c>
      <c r="D302" s="6">
        <v>0.4</v>
      </c>
      <c r="E302" s="49">
        <f t="shared" si="8"/>
        <v>2.35</v>
      </c>
      <c r="F302" s="10" t="b">
        <v>0</v>
      </c>
      <c r="G302" s="6">
        <f t="shared" si="9"/>
        <v>2.5350000000000001</v>
      </c>
      <c r="H302" s="5" t="s">
        <v>569</v>
      </c>
      <c r="I302" s="84" t="s">
        <v>799</v>
      </c>
      <c r="J302" s="10">
        <f>VLOOKUP(I302,'1bis_Benchmarks CBAM'!$A$2:$B$20,2,FALSE)</f>
        <v>2.1465400000000003</v>
      </c>
    </row>
    <row r="303" spans="1:10" x14ac:dyDescent="0.3">
      <c r="A303" s="99" t="s">
        <v>295</v>
      </c>
      <c r="B303" s="86" t="s">
        <v>719</v>
      </c>
      <c r="C303" s="6">
        <v>1.95</v>
      </c>
      <c r="D303" s="6">
        <v>0.4</v>
      </c>
      <c r="E303" s="49">
        <f t="shared" si="8"/>
        <v>2.35</v>
      </c>
      <c r="F303" s="10" t="b">
        <v>0</v>
      </c>
      <c r="G303" s="6">
        <f t="shared" si="9"/>
        <v>2.5350000000000001</v>
      </c>
      <c r="H303" s="5" t="s">
        <v>569</v>
      </c>
      <c r="I303" s="84" t="s">
        <v>799</v>
      </c>
      <c r="J303" s="10">
        <f>VLOOKUP(I303,'1bis_Benchmarks CBAM'!$A$2:$B$20,2,FALSE)</f>
        <v>2.1465400000000003</v>
      </c>
    </row>
    <row r="304" spans="1:10" x14ac:dyDescent="0.3">
      <c r="A304" s="99" t="s">
        <v>296</v>
      </c>
      <c r="B304" s="86" t="s">
        <v>719</v>
      </c>
      <c r="C304" s="6">
        <v>1.95</v>
      </c>
      <c r="D304" s="6">
        <v>0.4</v>
      </c>
      <c r="E304" s="49">
        <f t="shared" si="8"/>
        <v>2.35</v>
      </c>
      <c r="F304" s="10" t="b">
        <v>0</v>
      </c>
      <c r="G304" s="6">
        <f t="shared" si="9"/>
        <v>2.5350000000000001</v>
      </c>
      <c r="H304" s="5" t="s">
        <v>569</v>
      </c>
      <c r="I304" s="84" t="s">
        <v>799</v>
      </c>
      <c r="J304" s="10">
        <f>VLOOKUP(I304,'1bis_Benchmarks CBAM'!$A$2:$B$20,2,FALSE)</f>
        <v>2.1465400000000003</v>
      </c>
    </row>
    <row r="305" spans="1:10" x14ac:dyDescent="0.3">
      <c r="A305" s="99" t="s">
        <v>297</v>
      </c>
      <c r="B305" s="86" t="s">
        <v>720</v>
      </c>
      <c r="C305" s="6">
        <v>1.98</v>
      </c>
      <c r="D305" s="6">
        <v>0.49</v>
      </c>
      <c r="E305" s="49">
        <f t="shared" si="8"/>
        <v>2.4699999999999998</v>
      </c>
      <c r="F305" s="10" t="b">
        <v>0</v>
      </c>
      <c r="G305" s="6">
        <f t="shared" si="9"/>
        <v>2.5739999999999998</v>
      </c>
      <c r="H305" s="5" t="s">
        <v>569</v>
      </c>
      <c r="I305" s="84" t="s">
        <v>799</v>
      </c>
      <c r="J305" s="10">
        <f>VLOOKUP(I305,'1bis_Benchmarks CBAM'!$A$2:$B$20,2,FALSE)</f>
        <v>2.1465400000000003</v>
      </c>
    </row>
    <row r="306" spans="1:10" x14ac:dyDescent="0.3">
      <c r="A306" s="99" t="s">
        <v>298</v>
      </c>
      <c r="B306" s="86" t="s">
        <v>720</v>
      </c>
      <c r="C306" s="6">
        <v>1.98</v>
      </c>
      <c r="D306" s="6">
        <v>0.49</v>
      </c>
      <c r="E306" s="49">
        <f t="shared" si="8"/>
        <v>2.4699999999999998</v>
      </c>
      <c r="F306" s="10" t="b">
        <v>0</v>
      </c>
      <c r="G306" s="6">
        <f t="shared" si="9"/>
        <v>2.5739999999999998</v>
      </c>
      <c r="H306" s="5" t="s">
        <v>569</v>
      </c>
      <c r="I306" s="84" t="s">
        <v>799</v>
      </c>
      <c r="J306" s="10">
        <f>VLOOKUP(I306,'1bis_Benchmarks CBAM'!$A$2:$B$20,2,FALSE)</f>
        <v>2.1465400000000003</v>
      </c>
    </row>
    <row r="307" spans="1:10" x14ac:dyDescent="0.3">
      <c r="A307" s="99" t="s">
        <v>299</v>
      </c>
      <c r="B307" s="86" t="s">
        <v>729</v>
      </c>
      <c r="C307" s="6">
        <v>1.92</v>
      </c>
      <c r="D307" s="6">
        <v>0.51</v>
      </c>
      <c r="E307" s="49">
        <f t="shared" si="8"/>
        <v>2.4299999999999997</v>
      </c>
      <c r="F307" s="10" t="b">
        <v>0</v>
      </c>
      <c r="G307" s="6">
        <f t="shared" si="9"/>
        <v>2.496</v>
      </c>
      <c r="H307" s="5" t="s">
        <v>569</v>
      </c>
      <c r="I307" s="84" t="s">
        <v>799</v>
      </c>
      <c r="J307" s="10">
        <f>VLOOKUP(I307,'1bis_Benchmarks CBAM'!$A$2:$B$20,2,FALSE)</f>
        <v>2.1465400000000003</v>
      </c>
    </row>
    <row r="308" spans="1:10" x14ac:dyDescent="0.3">
      <c r="A308" s="99" t="s">
        <v>300</v>
      </c>
      <c r="B308" s="86" t="s">
        <v>729</v>
      </c>
      <c r="C308" s="6">
        <v>1.92</v>
      </c>
      <c r="D308" s="6">
        <v>0.51</v>
      </c>
      <c r="E308" s="49">
        <f t="shared" si="8"/>
        <v>2.4299999999999997</v>
      </c>
      <c r="F308" s="10" t="b">
        <v>0</v>
      </c>
      <c r="G308" s="6">
        <f t="shared" si="9"/>
        <v>2.496</v>
      </c>
      <c r="H308" s="5" t="s">
        <v>569</v>
      </c>
      <c r="I308" s="84" t="s">
        <v>799</v>
      </c>
      <c r="J308" s="10">
        <f>VLOOKUP(I308,'1bis_Benchmarks CBAM'!$A$2:$B$20,2,FALSE)</f>
        <v>2.1465400000000003</v>
      </c>
    </row>
    <row r="309" spans="1:10" x14ac:dyDescent="0.3">
      <c r="A309" s="99" t="s">
        <v>301</v>
      </c>
      <c r="B309" s="86" t="s">
        <v>729</v>
      </c>
      <c r="C309" s="6">
        <v>1.92</v>
      </c>
      <c r="D309" s="6">
        <v>0.51</v>
      </c>
      <c r="E309" s="49">
        <f t="shared" si="8"/>
        <v>2.4299999999999997</v>
      </c>
      <c r="F309" s="10" t="b">
        <v>0</v>
      </c>
      <c r="G309" s="6">
        <f t="shared" si="9"/>
        <v>2.496</v>
      </c>
      <c r="H309" s="5" t="s">
        <v>569</v>
      </c>
      <c r="I309" s="84" t="s">
        <v>799</v>
      </c>
      <c r="J309" s="10">
        <f>VLOOKUP(I309,'1bis_Benchmarks CBAM'!$A$2:$B$20,2,FALSE)</f>
        <v>2.1465400000000003</v>
      </c>
    </row>
    <row r="310" spans="1:10" x14ac:dyDescent="0.3">
      <c r="A310" s="99" t="s">
        <v>302</v>
      </c>
      <c r="B310" s="86" t="s">
        <v>719</v>
      </c>
      <c r="C310" s="6">
        <v>1.95</v>
      </c>
      <c r="D310" s="6">
        <v>0.4</v>
      </c>
      <c r="E310" s="49">
        <f t="shared" si="8"/>
        <v>2.35</v>
      </c>
      <c r="F310" s="10" t="b">
        <v>0</v>
      </c>
      <c r="G310" s="6">
        <f t="shared" si="9"/>
        <v>2.5350000000000001</v>
      </c>
      <c r="H310" s="5" t="s">
        <v>569</v>
      </c>
      <c r="I310" s="84" t="s">
        <v>799</v>
      </c>
      <c r="J310" s="10">
        <f>VLOOKUP(I310,'1bis_Benchmarks CBAM'!$A$2:$B$20,2,FALSE)</f>
        <v>2.1465400000000003</v>
      </c>
    </row>
    <row r="311" spans="1:10" x14ac:dyDescent="0.3">
      <c r="A311" s="99" t="s">
        <v>303</v>
      </c>
      <c r="B311" s="86" t="s">
        <v>719</v>
      </c>
      <c r="C311" s="6">
        <v>1.95</v>
      </c>
      <c r="D311" s="6">
        <v>0.4</v>
      </c>
      <c r="E311" s="49">
        <f t="shared" si="8"/>
        <v>2.35</v>
      </c>
      <c r="F311" s="10" t="b">
        <v>0</v>
      </c>
      <c r="G311" s="6">
        <f t="shared" si="9"/>
        <v>2.5350000000000001</v>
      </c>
      <c r="H311" s="5" t="s">
        <v>569</v>
      </c>
      <c r="I311" s="84" t="s">
        <v>799</v>
      </c>
      <c r="J311" s="10">
        <f>VLOOKUP(I311,'1bis_Benchmarks CBAM'!$A$2:$B$20,2,FALSE)</f>
        <v>2.1465400000000003</v>
      </c>
    </row>
    <row r="312" spans="1:10" x14ac:dyDescent="0.3">
      <c r="A312" s="99" t="s">
        <v>304</v>
      </c>
      <c r="B312" s="86" t="s">
        <v>720</v>
      </c>
      <c r="C312" s="6">
        <v>1.98</v>
      </c>
      <c r="D312" s="6">
        <v>0.49</v>
      </c>
      <c r="E312" s="49">
        <f t="shared" si="8"/>
        <v>2.4699999999999998</v>
      </c>
      <c r="F312" s="10" t="b">
        <v>0</v>
      </c>
      <c r="G312" s="6">
        <f t="shared" si="9"/>
        <v>2.5739999999999998</v>
      </c>
      <c r="H312" s="5" t="s">
        <v>569</v>
      </c>
      <c r="I312" s="84" t="s">
        <v>799</v>
      </c>
      <c r="J312" s="10">
        <f>VLOOKUP(I312,'1bis_Benchmarks CBAM'!$A$2:$B$20,2,FALSE)</f>
        <v>2.1465400000000003</v>
      </c>
    </row>
    <row r="313" spans="1:10" x14ac:dyDescent="0.3">
      <c r="A313" s="99" t="s">
        <v>305</v>
      </c>
      <c r="B313" s="86" t="s">
        <v>719</v>
      </c>
      <c r="C313" s="6">
        <v>1.95</v>
      </c>
      <c r="D313" s="6">
        <v>0.4</v>
      </c>
      <c r="E313" s="49">
        <f t="shared" si="8"/>
        <v>2.35</v>
      </c>
      <c r="F313" s="10" t="b">
        <v>0</v>
      </c>
      <c r="G313" s="6">
        <f t="shared" si="9"/>
        <v>2.5350000000000001</v>
      </c>
      <c r="H313" s="5" t="s">
        <v>569</v>
      </c>
      <c r="I313" s="84" t="s">
        <v>799</v>
      </c>
      <c r="J313" s="10">
        <f>VLOOKUP(I313,'1bis_Benchmarks CBAM'!$A$2:$B$20,2,FALSE)</f>
        <v>2.1465400000000003</v>
      </c>
    </row>
    <row r="314" spans="1:10" x14ac:dyDescent="0.3">
      <c r="A314" s="99" t="s">
        <v>306</v>
      </c>
      <c r="B314" s="86" t="s">
        <v>719</v>
      </c>
      <c r="C314" s="6">
        <v>1.95</v>
      </c>
      <c r="D314" s="6">
        <v>0.4</v>
      </c>
      <c r="E314" s="49">
        <f t="shared" si="8"/>
        <v>2.35</v>
      </c>
      <c r="F314" s="10" t="b">
        <v>0</v>
      </c>
      <c r="G314" s="6">
        <f t="shared" si="9"/>
        <v>2.5350000000000001</v>
      </c>
      <c r="H314" s="5" t="s">
        <v>569</v>
      </c>
      <c r="I314" s="84" t="s">
        <v>799</v>
      </c>
      <c r="J314" s="10">
        <f>VLOOKUP(I314,'1bis_Benchmarks CBAM'!$A$2:$B$20,2,FALSE)</f>
        <v>2.1465400000000003</v>
      </c>
    </row>
    <row r="315" spans="1:10" x14ac:dyDescent="0.3">
      <c r="A315" s="99" t="s">
        <v>307</v>
      </c>
      <c r="B315" s="86" t="s">
        <v>719</v>
      </c>
      <c r="C315" s="6">
        <v>1.95</v>
      </c>
      <c r="D315" s="6">
        <v>0.4</v>
      </c>
      <c r="E315" s="49">
        <f t="shared" si="8"/>
        <v>2.35</v>
      </c>
      <c r="F315" s="10" t="b">
        <v>0</v>
      </c>
      <c r="G315" s="6">
        <f t="shared" si="9"/>
        <v>2.5350000000000001</v>
      </c>
      <c r="H315" s="5" t="s">
        <v>569</v>
      </c>
      <c r="I315" s="84" t="s">
        <v>799</v>
      </c>
      <c r="J315" s="10">
        <f>VLOOKUP(I315,'1bis_Benchmarks CBAM'!$A$2:$B$20,2,FALSE)</f>
        <v>2.1465400000000003</v>
      </c>
    </row>
    <row r="316" spans="1:10" x14ac:dyDescent="0.3">
      <c r="A316" s="99" t="s">
        <v>308</v>
      </c>
      <c r="B316" s="86" t="s">
        <v>719</v>
      </c>
      <c r="C316" s="6">
        <v>1.95</v>
      </c>
      <c r="D316" s="6">
        <v>0.4</v>
      </c>
      <c r="E316" s="49">
        <f t="shared" si="8"/>
        <v>2.35</v>
      </c>
      <c r="F316" s="10" t="b">
        <v>0</v>
      </c>
      <c r="G316" s="6">
        <f t="shared" si="9"/>
        <v>2.5350000000000001</v>
      </c>
      <c r="H316" s="5" t="s">
        <v>569</v>
      </c>
      <c r="I316" s="84" t="s">
        <v>799</v>
      </c>
      <c r="J316" s="10">
        <f>VLOOKUP(I316,'1bis_Benchmarks CBAM'!$A$2:$B$20,2,FALSE)</f>
        <v>2.1465400000000003</v>
      </c>
    </row>
    <row r="317" spans="1:10" x14ac:dyDescent="0.3">
      <c r="A317" s="99" t="s">
        <v>309</v>
      </c>
      <c r="B317" s="86" t="s">
        <v>720</v>
      </c>
      <c r="C317" s="6">
        <v>1.98</v>
      </c>
      <c r="D317" s="6">
        <v>0.49</v>
      </c>
      <c r="E317" s="49">
        <f t="shared" si="8"/>
        <v>2.4699999999999998</v>
      </c>
      <c r="F317" s="10" t="b">
        <v>0</v>
      </c>
      <c r="G317" s="6">
        <f t="shared" si="9"/>
        <v>2.5739999999999998</v>
      </c>
      <c r="H317" s="5" t="s">
        <v>569</v>
      </c>
      <c r="I317" s="84" t="s">
        <v>799</v>
      </c>
      <c r="J317" s="10">
        <f>VLOOKUP(I317,'1bis_Benchmarks CBAM'!$A$2:$B$20,2,FALSE)</f>
        <v>2.1465400000000003</v>
      </c>
    </row>
    <row r="318" spans="1:10" x14ac:dyDescent="0.3">
      <c r="A318" s="99" t="s">
        <v>310</v>
      </c>
      <c r="B318" s="86" t="s">
        <v>729</v>
      </c>
      <c r="C318" s="6">
        <v>1.92</v>
      </c>
      <c r="D318" s="6">
        <v>0.51</v>
      </c>
      <c r="E318" s="49">
        <f t="shared" si="8"/>
        <v>2.4299999999999997</v>
      </c>
      <c r="F318" s="10" t="b">
        <v>0</v>
      </c>
      <c r="G318" s="6">
        <f t="shared" si="9"/>
        <v>2.496</v>
      </c>
      <c r="H318" s="5" t="s">
        <v>569</v>
      </c>
      <c r="I318" s="84" t="s">
        <v>799</v>
      </c>
      <c r="J318" s="10">
        <f>VLOOKUP(I318,'1bis_Benchmarks CBAM'!$A$2:$B$20,2,FALSE)</f>
        <v>2.1465400000000003</v>
      </c>
    </row>
    <row r="319" spans="1:10" x14ac:dyDescent="0.3">
      <c r="A319" s="99" t="s">
        <v>311</v>
      </c>
      <c r="B319" s="86" t="s">
        <v>729</v>
      </c>
      <c r="C319" s="6">
        <v>1.92</v>
      </c>
      <c r="D319" s="6">
        <v>0.51</v>
      </c>
      <c r="E319" s="49">
        <f t="shared" si="8"/>
        <v>2.4299999999999997</v>
      </c>
      <c r="F319" s="10" t="b">
        <v>0</v>
      </c>
      <c r="G319" s="6">
        <f t="shared" si="9"/>
        <v>2.496</v>
      </c>
      <c r="H319" s="5" t="s">
        <v>569</v>
      </c>
      <c r="I319" s="84" t="s">
        <v>799</v>
      </c>
      <c r="J319" s="10">
        <f>VLOOKUP(I319,'1bis_Benchmarks CBAM'!$A$2:$B$20,2,FALSE)</f>
        <v>2.1465400000000003</v>
      </c>
    </row>
    <row r="320" spans="1:10" x14ac:dyDescent="0.3">
      <c r="A320" s="99" t="s">
        <v>312</v>
      </c>
      <c r="B320" s="86" t="s">
        <v>729</v>
      </c>
      <c r="C320" s="6">
        <v>1.92</v>
      </c>
      <c r="D320" s="6">
        <v>0.51</v>
      </c>
      <c r="E320" s="49">
        <f t="shared" si="8"/>
        <v>2.4299999999999997</v>
      </c>
      <c r="F320" s="10" t="b">
        <v>0</v>
      </c>
      <c r="G320" s="6">
        <f t="shared" si="9"/>
        <v>2.496</v>
      </c>
      <c r="H320" s="5" t="s">
        <v>569</v>
      </c>
      <c r="I320" s="84" t="s">
        <v>799</v>
      </c>
      <c r="J320" s="10">
        <f>VLOOKUP(I320,'1bis_Benchmarks CBAM'!$A$2:$B$20,2,FALSE)</f>
        <v>2.1465400000000003</v>
      </c>
    </row>
    <row r="321" spans="1:10" x14ac:dyDescent="0.3">
      <c r="A321" s="99" t="s">
        <v>313</v>
      </c>
      <c r="B321" s="86" t="s">
        <v>730</v>
      </c>
      <c r="C321" s="6">
        <v>1.86</v>
      </c>
      <c r="D321" s="6">
        <v>0.56999999999999995</v>
      </c>
      <c r="E321" s="49">
        <f t="shared" si="8"/>
        <v>2.4300000000000002</v>
      </c>
      <c r="F321" s="10" t="b">
        <v>0</v>
      </c>
      <c r="G321" s="6">
        <f t="shared" si="9"/>
        <v>2.4180000000000001</v>
      </c>
      <c r="H321" s="5" t="s">
        <v>569</v>
      </c>
      <c r="I321" s="84" t="s">
        <v>799</v>
      </c>
      <c r="J321" s="10">
        <f>VLOOKUP(I321,'1bis_Benchmarks CBAM'!$A$2:$B$20,2,FALSE)</f>
        <v>2.1465400000000003</v>
      </c>
    </row>
    <row r="322" spans="1:10" x14ac:dyDescent="0.3">
      <c r="A322" s="99" t="s">
        <v>314</v>
      </c>
      <c r="B322" s="86" t="s">
        <v>730</v>
      </c>
      <c r="C322" s="6">
        <v>1.86</v>
      </c>
      <c r="D322" s="6">
        <v>0.56999999999999995</v>
      </c>
      <c r="E322" s="49">
        <f t="shared" si="8"/>
        <v>2.4300000000000002</v>
      </c>
      <c r="F322" s="10" t="b">
        <v>0</v>
      </c>
      <c r="G322" s="6">
        <f t="shared" si="9"/>
        <v>2.4180000000000001</v>
      </c>
      <c r="H322" s="5" t="s">
        <v>569</v>
      </c>
      <c r="I322" s="84" t="s">
        <v>799</v>
      </c>
      <c r="J322" s="10">
        <f>VLOOKUP(I322,'1bis_Benchmarks CBAM'!$A$2:$B$20,2,FALSE)</f>
        <v>2.1465400000000003</v>
      </c>
    </row>
    <row r="323" spans="1:10" x14ac:dyDescent="0.3">
      <c r="A323" s="99" t="s">
        <v>315</v>
      </c>
      <c r="B323" s="86" t="s">
        <v>730</v>
      </c>
      <c r="C323" s="6">
        <v>1.86</v>
      </c>
      <c r="D323" s="6">
        <v>0.56999999999999995</v>
      </c>
      <c r="E323" s="49">
        <f t="shared" si="8"/>
        <v>2.4300000000000002</v>
      </c>
      <c r="F323" s="10" t="b">
        <v>0</v>
      </c>
      <c r="G323" s="6">
        <f t="shared" si="9"/>
        <v>2.4180000000000001</v>
      </c>
      <c r="H323" s="5" t="s">
        <v>569</v>
      </c>
      <c r="I323" s="84" t="s">
        <v>799</v>
      </c>
      <c r="J323" s="10">
        <f>VLOOKUP(I323,'1bis_Benchmarks CBAM'!$A$2:$B$20,2,FALSE)</f>
        <v>2.1465400000000003</v>
      </c>
    </row>
    <row r="324" spans="1:10" x14ac:dyDescent="0.3">
      <c r="A324" s="99" t="s">
        <v>316</v>
      </c>
      <c r="B324" s="86" t="s">
        <v>730</v>
      </c>
      <c r="C324" s="6">
        <v>1.86</v>
      </c>
      <c r="D324" s="6">
        <v>0.56999999999999995</v>
      </c>
      <c r="E324" s="49">
        <f t="shared" ref="E324:E387" si="10">C324+D324</f>
        <v>2.4300000000000002</v>
      </c>
      <c r="F324" s="10" t="b">
        <v>0</v>
      </c>
      <c r="G324" s="6">
        <f t="shared" ref="G324:G387" si="11">IF(F324,C324+D324,C324)*1.3</f>
        <v>2.4180000000000001</v>
      </c>
      <c r="H324" s="5" t="s">
        <v>569</v>
      </c>
      <c r="I324" s="84" t="s">
        <v>799</v>
      </c>
      <c r="J324" s="10">
        <f>VLOOKUP(I324,'1bis_Benchmarks CBAM'!$A$2:$B$20,2,FALSE)</f>
        <v>2.1465400000000003</v>
      </c>
    </row>
    <row r="325" spans="1:10" x14ac:dyDescent="0.3">
      <c r="A325" s="99" t="s">
        <v>317</v>
      </c>
      <c r="B325" s="86" t="s">
        <v>730</v>
      </c>
      <c r="C325" s="6">
        <v>1.86</v>
      </c>
      <c r="D325" s="6">
        <v>0.56999999999999995</v>
      </c>
      <c r="E325" s="49">
        <f t="shared" si="10"/>
        <v>2.4300000000000002</v>
      </c>
      <c r="F325" s="10" t="b">
        <v>0</v>
      </c>
      <c r="G325" s="6">
        <f t="shared" si="11"/>
        <v>2.4180000000000001</v>
      </c>
      <c r="H325" s="5" t="s">
        <v>569</v>
      </c>
      <c r="I325" s="84" t="s">
        <v>799</v>
      </c>
      <c r="J325" s="10">
        <f>VLOOKUP(I325,'1bis_Benchmarks CBAM'!$A$2:$B$20,2,FALSE)</f>
        <v>2.1465400000000003</v>
      </c>
    </row>
    <row r="326" spans="1:10" x14ac:dyDescent="0.3">
      <c r="A326" s="99" t="s">
        <v>318</v>
      </c>
      <c r="B326" s="86" t="s">
        <v>714</v>
      </c>
      <c r="C326" s="6">
        <v>1.86</v>
      </c>
      <c r="D326" s="6">
        <v>0.56999999999999995</v>
      </c>
      <c r="E326" s="49">
        <f t="shared" si="10"/>
        <v>2.4300000000000002</v>
      </c>
      <c r="F326" s="10" t="b">
        <v>0</v>
      </c>
      <c r="G326" s="6">
        <f t="shared" si="11"/>
        <v>2.4180000000000001</v>
      </c>
      <c r="H326" s="5" t="s">
        <v>569</v>
      </c>
      <c r="I326" s="84" t="s">
        <v>799</v>
      </c>
      <c r="J326" s="10">
        <f>VLOOKUP(I326,'1bis_Benchmarks CBAM'!$A$2:$B$20,2,FALSE)</f>
        <v>2.1465400000000003</v>
      </c>
    </row>
    <row r="327" spans="1:10" x14ac:dyDescent="0.3">
      <c r="A327" s="99" t="s">
        <v>319</v>
      </c>
      <c r="B327" s="86" t="s">
        <v>715</v>
      </c>
      <c r="C327" s="6">
        <v>2.41</v>
      </c>
      <c r="D327" s="6">
        <v>0.79</v>
      </c>
      <c r="E327" s="49">
        <f t="shared" si="10"/>
        <v>3.2</v>
      </c>
      <c r="F327" s="10" t="b">
        <v>0</v>
      </c>
      <c r="G327" s="6">
        <f t="shared" si="11"/>
        <v>3.1330000000000005</v>
      </c>
      <c r="H327" s="5" t="s">
        <v>569</v>
      </c>
      <c r="I327" s="84" t="s">
        <v>799</v>
      </c>
      <c r="J327" s="10">
        <f>VLOOKUP(I327,'1bis_Benchmarks CBAM'!$A$2:$B$20,2,FALSE)</f>
        <v>2.1465400000000003</v>
      </c>
    </row>
    <row r="328" spans="1:10" x14ac:dyDescent="0.3">
      <c r="A328" s="99" t="s">
        <v>320</v>
      </c>
      <c r="B328" s="86" t="s">
        <v>714</v>
      </c>
      <c r="C328" s="6">
        <v>1.86</v>
      </c>
      <c r="D328" s="6">
        <v>0.56999999999999995</v>
      </c>
      <c r="E328" s="49">
        <f t="shared" si="10"/>
        <v>2.4300000000000002</v>
      </c>
      <c r="F328" s="10" t="b">
        <v>0</v>
      </c>
      <c r="G328" s="6">
        <f t="shared" si="11"/>
        <v>2.4180000000000001</v>
      </c>
      <c r="H328" s="5" t="s">
        <v>569</v>
      </c>
      <c r="I328" s="84" t="s">
        <v>799</v>
      </c>
      <c r="J328" s="10">
        <f>VLOOKUP(I328,'1bis_Benchmarks CBAM'!$A$2:$B$20,2,FALSE)</f>
        <v>2.1465400000000003</v>
      </c>
    </row>
    <row r="329" spans="1:10" x14ac:dyDescent="0.3">
      <c r="A329" s="99" t="s">
        <v>321</v>
      </c>
      <c r="B329" s="86" t="s">
        <v>714</v>
      </c>
      <c r="C329" s="6">
        <v>1.86</v>
      </c>
      <c r="D329" s="6">
        <v>0.56999999999999995</v>
      </c>
      <c r="E329" s="49">
        <f t="shared" si="10"/>
        <v>2.4300000000000002</v>
      </c>
      <c r="F329" s="10" t="b">
        <v>0</v>
      </c>
      <c r="G329" s="6">
        <f t="shared" si="11"/>
        <v>2.4180000000000001</v>
      </c>
      <c r="H329" s="5" t="s">
        <v>569</v>
      </c>
      <c r="I329" s="84" t="s">
        <v>799</v>
      </c>
      <c r="J329" s="10">
        <f>VLOOKUP(I329,'1bis_Benchmarks CBAM'!$A$2:$B$20,2,FALSE)</f>
        <v>2.1465400000000003</v>
      </c>
    </row>
    <row r="330" spans="1:10" x14ac:dyDescent="0.3">
      <c r="A330" s="99" t="s">
        <v>322</v>
      </c>
      <c r="B330" s="86" t="s">
        <v>714</v>
      </c>
      <c r="C330" s="6">
        <v>1.86</v>
      </c>
      <c r="D330" s="6">
        <v>0.56999999999999995</v>
      </c>
      <c r="E330" s="49">
        <f t="shared" si="10"/>
        <v>2.4300000000000002</v>
      </c>
      <c r="F330" s="10" t="b">
        <v>0</v>
      </c>
      <c r="G330" s="6">
        <f t="shared" si="11"/>
        <v>2.4180000000000001</v>
      </c>
      <c r="H330" s="5" t="s">
        <v>569</v>
      </c>
      <c r="I330" s="84" t="s">
        <v>799</v>
      </c>
      <c r="J330" s="10">
        <f>VLOOKUP(I330,'1bis_Benchmarks CBAM'!$A$2:$B$20,2,FALSE)</f>
        <v>2.1465400000000003</v>
      </c>
    </row>
    <row r="331" spans="1:10" x14ac:dyDescent="0.3">
      <c r="A331" s="99" t="s">
        <v>323</v>
      </c>
      <c r="B331" s="86" t="s">
        <v>714</v>
      </c>
      <c r="C331" s="6">
        <v>1.86</v>
      </c>
      <c r="D331" s="6">
        <v>0.56999999999999995</v>
      </c>
      <c r="E331" s="49">
        <f t="shared" si="10"/>
        <v>2.4300000000000002</v>
      </c>
      <c r="F331" s="10" t="b">
        <v>0</v>
      </c>
      <c r="G331" s="6">
        <f t="shared" si="11"/>
        <v>2.4180000000000001</v>
      </c>
      <c r="H331" s="5" t="s">
        <v>569</v>
      </c>
      <c r="I331" s="84" t="s">
        <v>799</v>
      </c>
      <c r="J331" s="10">
        <f>VLOOKUP(I331,'1bis_Benchmarks CBAM'!$A$2:$B$20,2,FALSE)</f>
        <v>2.1465400000000003</v>
      </c>
    </row>
    <row r="332" spans="1:10" x14ac:dyDescent="0.3">
      <c r="A332" s="99" t="s">
        <v>324</v>
      </c>
      <c r="B332" s="86" t="s">
        <v>714</v>
      </c>
      <c r="C332" s="6">
        <v>1.86</v>
      </c>
      <c r="D332" s="6">
        <v>0.56999999999999995</v>
      </c>
      <c r="E332" s="49">
        <f t="shared" si="10"/>
        <v>2.4300000000000002</v>
      </c>
      <c r="F332" s="10" t="b">
        <v>0</v>
      </c>
      <c r="G332" s="6">
        <f t="shared" si="11"/>
        <v>2.4180000000000001</v>
      </c>
      <c r="H332" s="5" t="s">
        <v>569</v>
      </c>
      <c r="I332" s="84" t="s">
        <v>799</v>
      </c>
      <c r="J332" s="10">
        <f>VLOOKUP(I332,'1bis_Benchmarks CBAM'!$A$2:$B$20,2,FALSE)</f>
        <v>2.1465400000000003</v>
      </c>
    </row>
    <row r="333" spans="1:10" x14ac:dyDescent="0.3">
      <c r="A333" s="99" t="s">
        <v>325</v>
      </c>
      <c r="B333" s="86" t="s">
        <v>714</v>
      </c>
      <c r="C333" s="6">
        <v>1.86</v>
      </c>
      <c r="D333" s="6">
        <v>0.56999999999999995</v>
      </c>
      <c r="E333" s="49">
        <f t="shared" si="10"/>
        <v>2.4300000000000002</v>
      </c>
      <c r="F333" s="10" t="b">
        <v>0</v>
      </c>
      <c r="G333" s="6">
        <f t="shared" si="11"/>
        <v>2.4180000000000001</v>
      </c>
      <c r="H333" s="5" t="s">
        <v>569</v>
      </c>
      <c r="I333" s="84" t="s">
        <v>799</v>
      </c>
      <c r="J333" s="10">
        <f>VLOOKUP(I333,'1bis_Benchmarks CBAM'!$A$2:$B$20,2,FALSE)</f>
        <v>2.1465400000000003</v>
      </c>
    </row>
    <row r="334" spans="1:10" x14ac:dyDescent="0.3">
      <c r="A334" s="99" t="s">
        <v>326</v>
      </c>
      <c r="B334" s="86" t="s">
        <v>714</v>
      </c>
      <c r="C334" s="6">
        <v>1.86</v>
      </c>
      <c r="D334" s="6">
        <v>0.56999999999999995</v>
      </c>
      <c r="E334" s="49">
        <f t="shared" si="10"/>
        <v>2.4300000000000002</v>
      </c>
      <c r="F334" s="10" t="b">
        <v>0</v>
      </c>
      <c r="G334" s="6">
        <f t="shared" si="11"/>
        <v>2.4180000000000001</v>
      </c>
      <c r="H334" s="5" t="s">
        <v>569</v>
      </c>
      <c r="I334" s="84" t="s">
        <v>799</v>
      </c>
      <c r="J334" s="10">
        <f>VLOOKUP(I334,'1bis_Benchmarks CBAM'!$A$2:$B$20,2,FALSE)</f>
        <v>2.1465400000000003</v>
      </c>
    </row>
    <row r="335" spans="1:10" x14ac:dyDescent="0.3">
      <c r="A335" s="99" t="s">
        <v>327</v>
      </c>
      <c r="B335" s="86" t="s">
        <v>714</v>
      </c>
      <c r="C335" s="6">
        <v>1.86</v>
      </c>
      <c r="D335" s="6">
        <v>0.56999999999999995</v>
      </c>
      <c r="E335" s="49">
        <f t="shared" si="10"/>
        <v>2.4300000000000002</v>
      </c>
      <c r="F335" s="10" t="b">
        <v>0</v>
      </c>
      <c r="G335" s="6">
        <f t="shared" si="11"/>
        <v>2.4180000000000001</v>
      </c>
      <c r="H335" s="5" t="s">
        <v>569</v>
      </c>
      <c r="I335" s="84" t="s">
        <v>799</v>
      </c>
      <c r="J335" s="10">
        <f>VLOOKUP(I335,'1bis_Benchmarks CBAM'!$A$2:$B$20,2,FALSE)</f>
        <v>2.1465400000000003</v>
      </c>
    </row>
    <row r="336" spans="1:10" x14ac:dyDescent="0.3">
      <c r="A336" s="99" t="s">
        <v>328</v>
      </c>
      <c r="B336" s="86" t="s">
        <v>714</v>
      </c>
      <c r="C336" s="6">
        <v>1.86</v>
      </c>
      <c r="D336" s="6">
        <v>0.56999999999999995</v>
      </c>
      <c r="E336" s="49">
        <f t="shared" si="10"/>
        <v>2.4300000000000002</v>
      </c>
      <c r="F336" s="10" t="b">
        <v>0</v>
      </c>
      <c r="G336" s="6">
        <f t="shared" si="11"/>
        <v>2.4180000000000001</v>
      </c>
      <c r="H336" s="5" t="s">
        <v>569</v>
      </c>
      <c r="I336" s="84" t="s">
        <v>799</v>
      </c>
      <c r="J336" s="10">
        <f>VLOOKUP(I336,'1bis_Benchmarks CBAM'!$A$2:$B$20,2,FALSE)</f>
        <v>2.1465400000000003</v>
      </c>
    </row>
    <row r="337" spans="1:10" x14ac:dyDescent="0.3">
      <c r="A337" s="99" t="s">
        <v>329</v>
      </c>
      <c r="B337" s="86" t="s">
        <v>714</v>
      </c>
      <c r="C337" s="6">
        <v>1.86</v>
      </c>
      <c r="D337" s="6">
        <v>0.56999999999999995</v>
      </c>
      <c r="E337" s="49">
        <f t="shared" si="10"/>
        <v>2.4300000000000002</v>
      </c>
      <c r="F337" s="10" t="b">
        <v>0</v>
      </c>
      <c r="G337" s="6">
        <f t="shared" si="11"/>
        <v>2.4180000000000001</v>
      </c>
      <c r="H337" s="5" t="s">
        <v>569</v>
      </c>
      <c r="I337" s="84" t="s">
        <v>799</v>
      </c>
      <c r="J337" s="10">
        <f>VLOOKUP(I337,'1bis_Benchmarks CBAM'!$A$2:$B$20,2,FALSE)</f>
        <v>2.1465400000000003</v>
      </c>
    </row>
    <row r="338" spans="1:10" x14ac:dyDescent="0.3">
      <c r="A338" s="99" t="s">
        <v>330</v>
      </c>
      <c r="B338" s="86" t="s">
        <v>714</v>
      </c>
      <c r="C338" s="6">
        <v>1.86</v>
      </c>
      <c r="D338" s="6">
        <v>0.56999999999999995</v>
      </c>
      <c r="E338" s="49">
        <f t="shared" si="10"/>
        <v>2.4300000000000002</v>
      </c>
      <c r="F338" s="10" t="b">
        <v>0</v>
      </c>
      <c r="G338" s="6">
        <f t="shared" si="11"/>
        <v>2.4180000000000001</v>
      </c>
      <c r="H338" s="5" t="s">
        <v>569</v>
      </c>
      <c r="I338" s="84" t="s">
        <v>799</v>
      </c>
      <c r="J338" s="10">
        <f>VLOOKUP(I338,'1bis_Benchmarks CBAM'!$A$2:$B$20,2,FALSE)</f>
        <v>2.1465400000000003</v>
      </c>
    </row>
    <row r="339" spans="1:10" x14ac:dyDescent="0.3">
      <c r="A339" s="99" t="s">
        <v>331</v>
      </c>
      <c r="B339" s="86" t="s">
        <v>715</v>
      </c>
      <c r="C339" s="6">
        <v>2.41</v>
      </c>
      <c r="D339" s="6">
        <v>0.79</v>
      </c>
      <c r="E339" s="49">
        <f t="shared" si="10"/>
        <v>3.2</v>
      </c>
      <c r="F339" s="10" t="b">
        <v>0</v>
      </c>
      <c r="G339" s="6">
        <f t="shared" si="11"/>
        <v>3.1330000000000005</v>
      </c>
      <c r="H339" s="5" t="s">
        <v>569</v>
      </c>
      <c r="I339" s="84" t="s">
        <v>799</v>
      </c>
      <c r="J339" s="10">
        <f>VLOOKUP(I339,'1bis_Benchmarks CBAM'!$A$2:$B$20,2,FALSE)</f>
        <v>2.1465400000000003</v>
      </c>
    </row>
    <row r="340" spans="1:10" x14ac:dyDescent="0.3">
      <c r="A340" s="99" t="s">
        <v>332</v>
      </c>
      <c r="B340" s="86" t="s">
        <v>715</v>
      </c>
      <c r="C340" s="6">
        <v>2.41</v>
      </c>
      <c r="D340" s="6">
        <v>0.79</v>
      </c>
      <c r="E340" s="49">
        <f t="shared" si="10"/>
        <v>3.2</v>
      </c>
      <c r="F340" s="10" t="b">
        <v>0</v>
      </c>
      <c r="G340" s="6">
        <f t="shared" si="11"/>
        <v>3.1330000000000005</v>
      </c>
      <c r="H340" s="5" t="s">
        <v>569</v>
      </c>
      <c r="I340" s="84" t="s">
        <v>799</v>
      </c>
      <c r="J340" s="10">
        <f>VLOOKUP(I340,'1bis_Benchmarks CBAM'!$A$2:$B$20,2,FALSE)</f>
        <v>2.1465400000000003</v>
      </c>
    </row>
    <row r="341" spans="1:10" x14ac:dyDescent="0.3">
      <c r="A341" s="99" t="s">
        <v>333</v>
      </c>
      <c r="B341" s="86" t="s">
        <v>714</v>
      </c>
      <c r="C341" s="6">
        <v>1.86</v>
      </c>
      <c r="D341" s="6">
        <v>0.56999999999999995</v>
      </c>
      <c r="E341" s="49">
        <f t="shared" si="10"/>
        <v>2.4300000000000002</v>
      </c>
      <c r="F341" s="10" t="b">
        <v>0</v>
      </c>
      <c r="G341" s="6">
        <f t="shared" si="11"/>
        <v>2.4180000000000001</v>
      </c>
      <c r="H341" s="5" t="s">
        <v>569</v>
      </c>
      <c r="I341" s="84" t="s">
        <v>799</v>
      </c>
      <c r="J341" s="10">
        <f>VLOOKUP(I341,'1bis_Benchmarks CBAM'!$A$2:$B$20,2,FALSE)</f>
        <v>2.1465400000000003</v>
      </c>
    </row>
    <row r="342" spans="1:10" x14ac:dyDescent="0.3">
      <c r="A342" s="99" t="s">
        <v>334</v>
      </c>
      <c r="B342" s="86" t="s">
        <v>714</v>
      </c>
      <c r="C342" s="6">
        <v>1.86</v>
      </c>
      <c r="D342" s="6">
        <v>0.56999999999999995</v>
      </c>
      <c r="E342" s="49">
        <f t="shared" si="10"/>
        <v>2.4300000000000002</v>
      </c>
      <c r="F342" s="10" t="b">
        <v>0</v>
      </c>
      <c r="G342" s="6">
        <f t="shared" si="11"/>
        <v>2.4180000000000001</v>
      </c>
      <c r="H342" s="5" t="s">
        <v>569</v>
      </c>
      <c r="I342" s="84" t="s">
        <v>799</v>
      </c>
      <c r="J342" s="10">
        <f>VLOOKUP(I342,'1bis_Benchmarks CBAM'!$A$2:$B$20,2,FALSE)</f>
        <v>2.1465400000000003</v>
      </c>
    </row>
    <row r="343" spans="1:10" x14ac:dyDescent="0.3">
      <c r="A343" s="99" t="s">
        <v>335</v>
      </c>
      <c r="B343" s="86" t="s">
        <v>714</v>
      </c>
      <c r="C343" s="6">
        <v>1.86</v>
      </c>
      <c r="D343" s="6">
        <v>0.56999999999999995</v>
      </c>
      <c r="E343" s="49">
        <f t="shared" si="10"/>
        <v>2.4300000000000002</v>
      </c>
      <c r="F343" s="10" t="b">
        <v>0</v>
      </c>
      <c r="G343" s="6">
        <f t="shared" si="11"/>
        <v>2.4180000000000001</v>
      </c>
      <c r="H343" s="5" t="s">
        <v>569</v>
      </c>
      <c r="I343" s="84" t="s">
        <v>799</v>
      </c>
      <c r="J343" s="10">
        <f>VLOOKUP(I343,'1bis_Benchmarks CBAM'!$A$2:$B$20,2,FALSE)</f>
        <v>2.1465400000000003</v>
      </c>
    </row>
    <row r="344" spans="1:10" x14ac:dyDescent="0.3">
      <c r="A344" s="99" t="s">
        <v>336</v>
      </c>
      <c r="B344" s="86" t="s">
        <v>714</v>
      </c>
      <c r="C344" s="6">
        <v>1.86</v>
      </c>
      <c r="D344" s="6">
        <v>0.56999999999999995</v>
      </c>
      <c r="E344" s="49">
        <f t="shared" si="10"/>
        <v>2.4300000000000002</v>
      </c>
      <c r="F344" s="10" t="b">
        <v>0</v>
      </c>
      <c r="G344" s="6">
        <f t="shared" si="11"/>
        <v>2.4180000000000001</v>
      </c>
      <c r="H344" s="5" t="s">
        <v>569</v>
      </c>
      <c r="I344" s="84" t="s">
        <v>799</v>
      </c>
      <c r="J344" s="10">
        <f>VLOOKUP(I344,'1bis_Benchmarks CBAM'!$A$2:$B$20,2,FALSE)</f>
        <v>2.1465400000000003</v>
      </c>
    </row>
    <row r="345" spans="1:10" x14ac:dyDescent="0.3">
      <c r="A345" s="99" t="s">
        <v>337</v>
      </c>
      <c r="B345" s="86" t="s">
        <v>714</v>
      </c>
      <c r="C345" s="6">
        <v>1.86</v>
      </c>
      <c r="D345" s="6">
        <v>0.56999999999999995</v>
      </c>
      <c r="E345" s="49">
        <f t="shared" si="10"/>
        <v>2.4300000000000002</v>
      </c>
      <c r="F345" s="10" t="b">
        <v>0</v>
      </c>
      <c r="G345" s="6">
        <f t="shared" si="11"/>
        <v>2.4180000000000001</v>
      </c>
      <c r="H345" s="5" t="s">
        <v>569</v>
      </c>
      <c r="I345" s="84" t="s">
        <v>799</v>
      </c>
      <c r="J345" s="10">
        <f>VLOOKUP(I345,'1bis_Benchmarks CBAM'!$A$2:$B$20,2,FALSE)</f>
        <v>2.1465400000000003</v>
      </c>
    </row>
    <row r="346" spans="1:10" x14ac:dyDescent="0.3">
      <c r="A346" s="99" t="s">
        <v>338</v>
      </c>
      <c r="B346" s="86" t="s">
        <v>714</v>
      </c>
      <c r="C346" s="6">
        <v>1.86</v>
      </c>
      <c r="D346" s="6">
        <v>0.56999999999999995</v>
      </c>
      <c r="E346" s="49">
        <f t="shared" si="10"/>
        <v>2.4300000000000002</v>
      </c>
      <c r="F346" s="10" t="b">
        <v>0</v>
      </c>
      <c r="G346" s="6">
        <f t="shared" si="11"/>
        <v>2.4180000000000001</v>
      </c>
      <c r="H346" s="5" t="s">
        <v>569</v>
      </c>
      <c r="I346" s="84" t="s">
        <v>799</v>
      </c>
      <c r="J346" s="10">
        <f>VLOOKUP(I346,'1bis_Benchmarks CBAM'!$A$2:$B$20,2,FALSE)</f>
        <v>2.1465400000000003</v>
      </c>
    </row>
    <row r="347" spans="1:10" x14ac:dyDescent="0.3">
      <c r="A347" s="99" t="s">
        <v>339</v>
      </c>
      <c r="B347" s="86" t="s">
        <v>714</v>
      </c>
      <c r="C347" s="6">
        <v>1.86</v>
      </c>
      <c r="D347" s="6">
        <v>0.56999999999999995</v>
      </c>
      <c r="E347" s="49">
        <f t="shared" si="10"/>
        <v>2.4300000000000002</v>
      </c>
      <c r="F347" s="10" t="b">
        <v>0</v>
      </c>
      <c r="G347" s="6">
        <f t="shared" si="11"/>
        <v>2.4180000000000001</v>
      </c>
      <c r="H347" s="5" t="s">
        <v>569</v>
      </c>
      <c r="I347" s="84" t="s">
        <v>799</v>
      </c>
      <c r="J347" s="10">
        <f>VLOOKUP(I347,'1bis_Benchmarks CBAM'!$A$2:$B$20,2,FALSE)</f>
        <v>2.1465400000000003</v>
      </c>
    </row>
    <row r="348" spans="1:10" x14ac:dyDescent="0.3">
      <c r="A348" s="99" t="s">
        <v>340</v>
      </c>
      <c r="B348" s="86" t="s">
        <v>714</v>
      </c>
      <c r="C348" s="6">
        <v>1.86</v>
      </c>
      <c r="D348" s="6">
        <v>0.56999999999999995</v>
      </c>
      <c r="E348" s="49">
        <f t="shared" si="10"/>
        <v>2.4300000000000002</v>
      </c>
      <c r="F348" s="10" t="b">
        <v>0</v>
      </c>
      <c r="G348" s="6">
        <f t="shared" si="11"/>
        <v>2.4180000000000001</v>
      </c>
      <c r="H348" s="5" t="s">
        <v>569</v>
      </c>
      <c r="I348" s="84" t="s">
        <v>799</v>
      </c>
      <c r="J348" s="10">
        <f>VLOOKUP(I348,'1bis_Benchmarks CBAM'!$A$2:$B$20,2,FALSE)</f>
        <v>2.1465400000000003</v>
      </c>
    </row>
    <row r="349" spans="1:10" x14ac:dyDescent="0.3">
      <c r="A349" s="99" t="s">
        <v>341</v>
      </c>
      <c r="B349" s="86" t="s">
        <v>714</v>
      </c>
      <c r="C349" s="6">
        <v>1.86</v>
      </c>
      <c r="D349" s="6">
        <v>0.56999999999999995</v>
      </c>
      <c r="E349" s="49">
        <f t="shared" si="10"/>
        <v>2.4300000000000002</v>
      </c>
      <c r="F349" s="10" t="b">
        <v>0</v>
      </c>
      <c r="G349" s="6">
        <f t="shared" si="11"/>
        <v>2.4180000000000001</v>
      </c>
      <c r="H349" s="5" t="s">
        <v>569</v>
      </c>
      <c r="I349" s="84" t="s">
        <v>799</v>
      </c>
      <c r="J349" s="10">
        <f>VLOOKUP(I349,'1bis_Benchmarks CBAM'!$A$2:$B$20,2,FALSE)</f>
        <v>2.1465400000000003</v>
      </c>
    </row>
    <row r="350" spans="1:10" x14ac:dyDescent="0.3">
      <c r="A350" s="99" t="s">
        <v>342</v>
      </c>
      <c r="B350" s="86" t="s">
        <v>714</v>
      </c>
      <c r="C350" s="6">
        <v>1.86</v>
      </c>
      <c r="D350" s="6">
        <v>0.56999999999999995</v>
      </c>
      <c r="E350" s="49">
        <f t="shared" si="10"/>
        <v>2.4300000000000002</v>
      </c>
      <c r="F350" s="10" t="b">
        <v>0</v>
      </c>
      <c r="G350" s="6">
        <f t="shared" si="11"/>
        <v>2.4180000000000001</v>
      </c>
      <c r="H350" s="5" t="s">
        <v>569</v>
      </c>
      <c r="I350" s="84" t="s">
        <v>799</v>
      </c>
      <c r="J350" s="10">
        <f>VLOOKUP(I350,'1bis_Benchmarks CBAM'!$A$2:$B$20,2,FALSE)</f>
        <v>2.1465400000000003</v>
      </c>
    </row>
    <row r="351" spans="1:10" x14ac:dyDescent="0.3">
      <c r="A351" s="99" t="s">
        <v>343</v>
      </c>
      <c r="B351" s="86" t="s">
        <v>731</v>
      </c>
      <c r="C351" s="6">
        <v>1.84</v>
      </c>
      <c r="D351" s="6">
        <v>0.75</v>
      </c>
      <c r="E351" s="49">
        <f t="shared" si="10"/>
        <v>2.59</v>
      </c>
      <c r="F351" s="10" t="b">
        <v>0</v>
      </c>
      <c r="G351" s="6">
        <f t="shared" si="11"/>
        <v>2.3920000000000003</v>
      </c>
      <c r="H351" s="5" t="s">
        <v>569</v>
      </c>
      <c r="I351" s="84" t="s">
        <v>799</v>
      </c>
      <c r="J351" s="10">
        <f>VLOOKUP(I351,'1bis_Benchmarks CBAM'!$A$2:$B$20,2,FALSE)</f>
        <v>2.1465400000000003</v>
      </c>
    </row>
    <row r="352" spans="1:10" x14ac:dyDescent="0.3">
      <c r="A352" s="99" t="s">
        <v>344</v>
      </c>
      <c r="B352" s="86" t="s">
        <v>731</v>
      </c>
      <c r="C352" s="6">
        <v>1.84</v>
      </c>
      <c r="D352" s="6">
        <v>0.75</v>
      </c>
      <c r="E352" s="49">
        <f t="shared" si="10"/>
        <v>2.59</v>
      </c>
      <c r="F352" s="10" t="b">
        <v>0</v>
      </c>
      <c r="G352" s="6">
        <f t="shared" si="11"/>
        <v>2.3920000000000003</v>
      </c>
      <c r="H352" s="5" t="s">
        <v>569</v>
      </c>
      <c r="I352" s="84" t="s">
        <v>799</v>
      </c>
      <c r="J352" s="10">
        <f>VLOOKUP(I352,'1bis_Benchmarks CBAM'!$A$2:$B$20,2,FALSE)</f>
        <v>2.1465400000000003</v>
      </c>
    </row>
    <row r="353" spans="1:10" x14ac:dyDescent="0.3">
      <c r="A353" s="99" t="s">
        <v>345</v>
      </c>
      <c r="B353" s="86" t="s">
        <v>731</v>
      </c>
      <c r="C353" s="6">
        <v>1.84</v>
      </c>
      <c r="D353" s="6">
        <v>0.75</v>
      </c>
      <c r="E353" s="49">
        <f t="shared" si="10"/>
        <v>2.59</v>
      </c>
      <c r="F353" s="10" t="b">
        <v>0</v>
      </c>
      <c r="G353" s="6">
        <f t="shared" si="11"/>
        <v>2.3920000000000003</v>
      </c>
      <c r="H353" s="5" t="s">
        <v>569</v>
      </c>
      <c r="I353" s="84" t="s">
        <v>799</v>
      </c>
      <c r="J353" s="10">
        <f>VLOOKUP(I353,'1bis_Benchmarks CBAM'!$A$2:$B$20,2,FALSE)</f>
        <v>2.1465400000000003</v>
      </c>
    </row>
    <row r="354" spans="1:10" x14ac:dyDescent="0.3">
      <c r="A354" s="99" t="s">
        <v>346</v>
      </c>
      <c r="B354" s="86" t="s">
        <v>731</v>
      </c>
      <c r="C354" s="6">
        <v>1.84</v>
      </c>
      <c r="D354" s="6">
        <v>0.75</v>
      </c>
      <c r="E354" s="49">
        <f t="shared" si="10"/>
        <v>2.59</v>
      </c>
      <c r="F354" s="10" t="b">
        <v>0</v>
      </c>
      <c r="G354" s="6">
        <f t="shared" si="11"/>
        <v>2.3920000000000003</v>
      </c>
      <c r="H354" s="5" t="s">
        <v>569</v>
      </c>
      <c r="I354" s="84" t="s">
        <v>799</v>
      </c>
      <c r="J354" s="10">
        <f>VLOOKUP(I354,'1bis_Benchmarks CBAM'!$A$2:$B$20,2,FALSE)</f>
        <v>2.1465400000000003</v>
      </c>
    </row>
    <row r="355" spans="1:10" x14ac:dyDescent="0.3">
      <c r="A355" s="99" t="s">
        <v>347</v>
      </c>
      <c r="B355" s="86" t="s">
        <v>732</v>
      </c>
      <c r="C355" s="6">
        <v>2.0299999999999998</v>
      </c>
      <c r="D355" s="6">
        <v>0.36</v>
      </c>
      <c r="E355" s="49">
        <f t="shared" si="10"/>
        <v>2.3899999999999997</v>
      </c>
      <c r="F355" s="10" t="b">
        <v>0</v>
      </c>
      <c r="G355" s="6">
        <f t="shared" si="11"/>
        <v>2.6389999999999998</v>
      </c>
      <c r="H355" s="5" t="s">
        <v>569</v>
      </c>
      <c r="I355" s="84" t="s">
        <v>799</v>
      </c>
      <c r="J355" s="10">
        <f>VLOOKUP(I355,'1bis_Benchmarks CBAM'!$A$2:$B$20,2,FALSE)</f>
        <v>2.1465400000000003</v>
      </c>
    </row>
    <row r="356" spans="1:10" x14ac:dyDescent="0.3">
      <c r="A356" s="99" t="s">
        <v>348</v>
      </c>
      <c r="B356" s="86" t="s">
        <v>732</v>
      </c>
      <c r="C356" s="6">
        <v>2.0299999999999998</v>
      </c>
      <c r="D356" s="6">
        <v>0.36</v>
      </c>
      <c r="E356" s="49">
        <f t="shared" si="10"/>
        <v>2.3899999999999997</v>
      </c>
      <c r="F356" s="10" t="b">
        <v>0</v>
      </c>
      <c r="G356" s="6">
        <f t="shared" si="11"/>
        <v>2.6389999999999998</v>
      </c>
      <c r="H356" s="5" t="s">
        <v>569</v>
      </c>
      <c r="I356" s="84" t="s">
        <v>799</v>
      </c>
      <c r="J356" s="10">
        <f>VLOOKUP(I356,'1bis_Benchmarks CBAM'!$A$2:$B$20,2,FALSE)</f>
        <v>2.1465400000000003</v>
      </c>
    </row>
    <row r="357" spans="1:10" x14ac:dyDescent="0.3">
      <c r="A357" s="99" t="s">
        <v>349</v>
      </c>
      <c r="B357" s="86" t="s">
        <v>733</v>
      </c>
      <c r="C357" s="6">
        <v>1.93</v>
      </c>
      <c r="D357" s="6">
        <v>0.28999999999999998</v>
      </c>
      <c r="E357" s="49">
        <f t="shared" si="10"/>
        <v>2.2199999999999998</v>
      </c>
      <c r="F357" s="10" t="b">
        <v>0</v>
      </c>
      <c r="G357" s="6">
        <f t="shared" si="11"/>
        <v>2.5089999999999999</v>
      </c>
      <c r="H357" s="5" t="s">
        <v>569</v>
      </c>
      <c r="I357" s="84" t="s">
        <v>799</v>
      </c>
      <c r="J357" s="10">
        <f>VLOOKUP(I357,'1bis_Benchmarks CBAM'!$A$2:$B$20,2,FALSE)</f>
        <v>2.1465400000000003</v>
      </c>
    </row>
    <row r="358" spans="1:10" x14ac:dyDescent="0.3">
      <c r="A358" s="99" t="s">
        <v>350</v>
      </c>
      <c r="B358" s="86" t="s">
        <v>733</v>
      </c>
      <c r="C358" s="6">
        <v>1.93</v>
      </c>
      <c r="D358" s="6">
        <v>0.28999999999999998</v>
      </c>
      <c r="E358" s="49">
        <f t="shared" si="10"/>
        <v>2.2199999999999998</v>
      </c>
      <c r="F358" s="10" t="b">
        <v>0</v>
      </c>
      <c r="G358" s="6">
        <f t="shared" si="11"/>
        <v>2.5089999999999999</v>
      </c>
      <c r="H358" s="5" t="s">
        <v>569</v>
      </c>
      <c r="I358" s="84" t="s">
        <v>799</v>
      </c>
      <c r="J358" s="10">
        <f>VLOOKUP(I358,'1bis_Benchmarks CBAM'!$A$2:$B$20,2,FALSE)</f>
        <v>2.1465400000000003</v>
      </c>
    </row>
    <row r="359" spans="1:10" x14ac:dyDescent="0.3">
      <c r="A359" s="99" t="s">
        <v>351</v>
      </c>
      <c r="B359" s="86" t="s">
        <v>733</v>
      </c>
      <c r="C359" s="6">
        <v>1.93</v>
      </c>
      <c r="D359" s="6">
        <v>0.28999999999999998</v>
      </c>
      <c r="E359" s="49">
        <f t="shared" si="10"/>
        <v>2.2199999999999998</v>
      </c>
      <c r="F359" s="10" t="b">
        <v>0</v>
      </c>
      <c r="G359" s="6">
        <f t="shared" si="11"/>
        <v>2.5089999999999999</v>
      </c>
      <c r="H359" s="5" t="s">
        <v>569</v>
      </c>
      <c r="I359" s="84" t="s">
        <v>799</v>
      </c>
      <c r="J359" s="10">
        <f>VLOOKUP(I359,'1bis_Benchmarks CBAM'!$A$2:$B$20,2,FALSE)</f>
        <v>2.1465400000000003</v>
      </c>
    </row>
    <row r="360" spans="1:10" x14ac:dyDescent="0.3">
      <c r="A360" s="99" t="s">
        <v>352</v>
      </c>
      <c r="B360" s="86" t="s">
        <v>733</v>
      </c>
      <c r="C360" s="6">
        <v>1.93</v>
      </c>
      <c r="D360" s="6">
        <v>0.28999999999999998</v>
      </c>
      <c r="E360" s="49">
        <f t="shared" si="10"/>
        <v>2.2199999999999998</v>
      </c>
      <c r="F360" s="10" t="b">
        <v>0</v>
      </c>
      <c r="G360" s="6">
        <f t="shared" si="11"/>
        <v>2.5089999999999999</v>
      </c>
      <c r="H360" s="5" t="s">
        <v>569</v>
      </c>
      <c r="I360" s="84" t="s">
        <v>799</v>
      </c>
      <c r="J360" s="10">
        <f>VLOOKUP(I360,'1bis_Benchmarks CBAM'!$A$2:$B$20,2,FALSE)</f>
        <v>2.1465400000000003</v>
      </c>
    </row>
    <row r="361" spans="1:10" x14ac:dyDescent="0.3">
      <c r="A361" s="99" t="s">
        <v>353</v>
      </c>
      <c r="B361" s="86" t="s">
        <v>733</v>
      </c>
      <c r="C361" s="6">
        <v>1.93</v>
      </c>
      <c r="D361" s="6">
        <v>0.28999999999999998</v>
      </c>
      <c r="E361" s="49">
        <f t="shared" si="10"/>
        <v>2.2199999999999998</v>
      </c>
      <c r="F361" s="10" t="b">
        <v>0</v>
      </c>
      <c r="G361" s="6">
        <f t="shared" si="11"/>
        <v>2.5089999999999999</v>
      </c>
      <c r="H361" s="5" t="s">
        <v>569</v>
      </c>
      <c r="I361" s="84" t="s">
        <v>799</v>
      </c>
      <c r="J361" s="10">
        <f>VLOOKUP(I361,'1bis_Benchmarks CBAM'!$A$2:$B$20,2,FALSE)</f>
        <v>2.1465400000000003</v>
      </c>
    </row>
    <row r="362" spans="1:10" x14ac:dyDescent="0.3">
      <c r="A362" s="99" t="s">
        <v>354</v>
      </c>
      <c r="B362" s="86" t="s">
        <v>733</v>
      </c>
      <c r="C362" s="6">
        <v>1.93</v>
      </c>
      <c r="D362" s="6">
        <v>0.28999999999999998</v>
      </c>
      <c r="E362" s="49">
        <f t="shared" si="10"/>
        <v>2.2199999999999998</v>
      </c>
      <c r="F362" s="10" t="b">
        <v>0</v>
      </c>
      <c r="G362" s="6">
        <f t="shared" si="11"/>
        <v>2.5089999999999999</v>
      </c>
      <c r="H362" s="5" t="s">
        <v>569</v>
      </c>
      <c r="I362" s="84" t="s">
        <v>799</v>
      </c>
      <c r="J362" s="10">
        <f>VLOOKUP(I362,'1bis_Benchmarks CBAM'!$A$2:$B$20,2,FALSE)</f>
        <v>2.1465400000000003</v>
      </c>
    </row>
    <row r="363" spans="1:10" x14ac:dyDescent="0.3">
      <c r="A363" s="99" t="s">
        <v>355</v>
      </c>
      <c r="B363" s="86" t="s">
        <v>733</v>
      </c>
      <c r="C363" s="6">
        <v>1.93</v>
      </c>
      <c r="D363" s="6">
        <v>0.28999999999999998</v>
      </c>
      <c r="E363" s="49">
        <f t="shared" si="10"/>
        <v>2.2199999999999998</v>
      </c>
      <c r="F363" s="10" t="b">
        <v>0</v>
      </c>
      <c r="G363" s="6">
        <f t="shared" si="11"/>
        <v>2.5089999999999999</v>
      </c>
      <c r="H363" s="5" t="s">
        <v>569</v>
      </c>
      <c r="I363" s="84" t="s">
        <v>799</v>
      </c>
      <c r="J363" s="10">
        <f>VLOOKUP(I363,'1bis_Benchmarks CBAM'!$A$2:$B$20,2,FALSE)</f>
        <v>2.1465400000000003</v>
      </c>
    </row>
    <row r="364" spans="1:10" x14ac:dyDescent="0.3">
      <c r="A364" s="99" t="s">
        <v>356</v>
      </c>
      <c r="B364" s="86" t="s">
        <v>733</v>
      </c>
      <c r="C364" s="6">
        <v>1.93</v>
      </c>
      <c r="D364" s="6">
        <v>0.28999999999999998</v>
      </c>
      <c r="E364" s="49">
        <f t="shared" si="10"/>
        <v>2.2199999999999998</v>
      </c>
      <c r="F364" s="10" t="b">
        <v>0</v>
      </c>
      <c r="G364" s="6">
        <f t="shared" si="11"/>
        <v>2.5089999999999999</v>
      </c>
      <c r="H364" s="5" t="s">
        <v>569</v>
      </c>
      <c r="I364" s="84" t="s">
        <v>799</v>
      </c>
      <c r="J364" s="10">
        <f>VLOOKUP(I364,'1bis_Benchmarks CBAM'!$A$2:$B$20,2,FALSE)</f>
        <v>2.1465400000000003</v>
      </c>
    </row>
    <row r="365" spans="1:10" x14ac:dyDescent="0.3">
      <c r="A365" s="99" t="s">
        <v>357</v>
      </c>
      <c r="B365" s="86" t="s">
        <v>733</v>
      </c>
      <c r="C365" s="6">
        <v>1.93</v>
      </c>
      <c r="D365" s="6">
        <v>0.28999999999999998</v>
      </c>
      <c r="E365" s="49">
        <f t="shared" si="10"/>
        <v>2.2199999999999998</v>
      </c>
      <c r="F365" s="10" t="b">
        <v>0</v>
      </c>
      <c r="G365" s="6">
        <f t="shared" si="11"/>
        <v>2.5089999999999999</v>
      </c>
      <c r="H365" s="5" t="s">
        <v>569</v>
      </c>
      <c r="I365" s="84" t="s">
        <v>799</v>
      </c>
      <c r="J365" s="10">
        <f>VLOOKUP(I365,'1bis_Benchmarks CBAM'!$A$2:$B$20,2,FALSE)</f>
        <v>2.1465400000000003</v>
      </c>
    </row>
    <row r="366" spans="1:10" x14ac:dyDescent="0.3">
      <c r="A366" s="99" t="s">
        <v>358</v>
      </c>
      <c r="B366" s="86" t="s">
        <v>734</v>
      </c>
      <c r="C366" s="6">
        <v>2.21</v>
      </c>
      <c r="D366" s="6">
        <v>0.35</v>
      </c>
      <c r="E366" s="49">
        <f t="shared" si="10"/>
        <v>2.56</v>
      </c>
      <c r="F366" s="10" t="b">
        <v>0</v>
      </c>
      <c r="G366" s="6">
        <f t="shared" si="11"/>
        <v>2.8730000000000002</v>
      </c>
      <c r="H366" s="5" t="s">
        <v>569</v>
      </c>
      <c r="I366" s="84" t="s">
        <v>799</v>
      </c>
      <c r="J366" s="10">
        <f>VLOOKUP(I366,'1bis_Benchmarks CBAM'!$A$2:$B$20,2,FALSE)</f>
        <v>2.1465400000000003</v>
      </c>
    </row>
    <row r="367" spans="1:10" x14ac:dyDescent="0.3">
      <c r="A367" s="99" t="s">
        <v>359</v>
      </c>
      <c r="B367" s="86" t="s">
        <v>734</v>
      </c>
      <c r="C367" s="6">
        <v>2.21</v>
      </c>
      <c r="D367" s="6">
        <v>0.35</v>
      </c>
      <c r="E367" s="49">
        <f t="shared" si="10"/>
        <v>2.56</v>
      </c>
      <c r="F367" s="10" t="b">
        <v>0</v>
      </c>
      <c r="G367" s="6">
        <f t="shared" si="11"/>
        <v>2.8730000000000002</v>
      </c>
      <c r="H367" s="5" t="s">
        <v>569</v>
      </c>
      <c r="I367" s="84" t="s">
        <v>799</v>
      </c>
      <c r="J367" s="10">
        <f>VLOOKUP(I367,'1bis_Benchmarks CBAM'!$A$2:$B$20,2,FALSE)</f>
        <v>2.1465400000000003</v>
      </c>
    </row>
    <row r="368" spans="1:10" x14ac:dyDescent="0.3">
      <c r="A368" s="99" t="s">
        <v>360</v>
      </c>
      <c r="B368" s="86" t="s">
        <v>735</v>
      </c>
      <c r="C368" s="6">
        <v>1.86</v>
      </c>
      <c r="D368" s="6">
        <v>0.35</v>
      </c>
      <c r="E368" s="49">
        <f t="shared" si="10"/>
        <v>2.21</v>
      </c>
      <c r="F368" s="10" t="b">
        <v>0</v>
      </c>
      <c r="G368" s="6">
        <f t="shared" si="11"/>
        <v>2.4180000000000001</v>
      </c>
      <c r="H368" s="5" t="s">
        <v>569</v>
      </c>
      <c r="I368" s="84" t="s">
        <v>799</v>
      </c>
      <c r="J368" s="10">
        <f>VLOOKUP(I368,'1bis_Benchmarks CBAM'!$A$2:$B$20,2,FALSE)</f>
        <v>2.1465400000000003</v>
      </c>
    </row>
    <row r="369" spans="1:10" x14ac:dyDescent="0.3">
      <c r="A369" s="99" t="s">
        <v>361</v>
      </c>
      <c r="B369" s="86" t="s">
        <v>736</v>
      </c>
      <c r="C369" s="6">
        <v>1.93</v>
      </c>
      <c r="D369" s="6">
        <v>0.28999999999999998</v>
      </c>
      <c r="E369" s="49">
        <f t="shared" si="10"/>
        <v>2.2199999999999998</v>
      </c>
      <c r="F369" s="10" t="b">
        <v>0</v>
      </c>
      <c r="G369" s="6">
        <f t="shared" si="11"/>
        <v>2.5089999999999999</v>
      </c>
      <c r="H369" s="5" t="s">
        <v>569</v>
      </c>
      <c r="I369" s="84" t="s">
        <v>799</v>
      </c>
      <c r="J369" s="10">
        <f>VLOOKUP(I369,'1bis_Benchmarks CBAM'!$A$2:$B$20,2,FALSE)</f>
        <v>2.1465400000000003</v>
      </c>
    </row>
    <row r="370" spans="1:10" x14ac:dyDescent="0.3">
      <c r="A370" s="99" t="s">
        <v>362</v>
      </c>
      <c r="B370" s="86" t="s">
        <v>736</v>
      </c>
      <c r="C370" s="6">
        <v>1.93</v>
      </c>
      <c r="D370" s="6">
        <v>0.28999999999999998</v>
      </c>
      <c r="E370" s="49">
        <f t="shared" si="10"/>
        <v>2.2199999999999998</v>
      </c>
      <c r="F370" s="10" t="b">
        <v>0</v>
      </c>
      <c r="G370" s="6">
        <f t="shared" si="11"/>
        <v>2.5089999999999999</v>
      </c>
      <c r="H370" s="5" t="s">
        <v>569</v>
      </c>
      <c r="I370" s="84" t="s">
        <v>799</v>
      </c>
      <c r="J370" s="10">
        <f>VLOOKUP(I370,'1bis_Benchmarks CBAM'!$A$2:$B$20,2,FALSE)</f>
        <v>2.1465400000000003</v>
      </c>
    </row>
    <row r="371" spans="1:10" x14ac:dyDescent="0.3">
      <c r="A371" s="99" t="s">
        <v>363</v>
      </c>
      <c r="B371" s="86" t="s">
        <v>736</v>
      </c>
      <c r="C371" s="6">
        <v>1.93</v>
      </c>
      <c r="D371" s="6">
        <v>0.28999999999999998</v>
      </c>
      <c r="E371" s="49">
        <f t="shared" si="10"/>
        <v>2.2199999999999998</v>
      </c>
      <c r="F371" s="10" t="b">
        <v>0</v>
      </c>
      <c r="G371" s="6">
        <f t="shared" si="11"/>
        <v>2.5089999999999999</v>
      </c>
      <c r="H371" s="5" t="s">
        <v>569</v>
      </c>
      <c r="I371" s="84" t="s">
        <v>799</v>
      </c>
      <c r="J371" s="10">
        <f>VLOOKUP(I371,'1bis_Benchmarks CBAM'!$A$2:$B$20,2,FALSE)</f>
        <v>2.1465400000000003</v>
      </c>
    </row>
    <row r="372" spans="1:10" x14ac:dyDescent="0.3">
      <c r="A372" s="99" t="s">
        <v>364</v>
      </c>
      <c r="B372" s="86" t="s">
        <v>737</v>
      </c>
      <c r="C372" s="6">
        <v>1.86</v>
      </c>
      <c r="D372" s="6">
        <v>0.35</v>
      </c>
      <c r="E372" s="49">
        <f t="shared" si="10"/>
        <v>2.21</v>
      </c>
      <c r="F372" s="10" t="b">
        <v>0</v>
      </c>
      <c r="G372" s="6">
        <f t="shared" si="11"/>
        <v>2.4180000000000001</v>
      </c>
      <c r="H372" s="5" t="s">
        <v>569</v>
      </c>
      <c r="I372" s="84" t="s">
        <v>799</v>
      </c>
      <c r="J372" s="10">
        <f>VLOOKUP(I372,'1bis_Benchmarks CBAM'!$A$2:$B$20,2,FALSE)</f>
        <v>2.1465400000000003</v>
      </c>
    </row>
    <row r="373" spans="1:10" x14ac:dyDescent="0.3">
      <c r="A373" s="99" t="s">
        <v>365</v>
      </c>
      <c r="B373" s="86" t="s">
        <v>738</v>
      </c>
      <c r="C373" s="6">
        <v>1.93</v>
      </c>
      <c r="D373" s="6">
        <v>0.28999999999999998</v>
      </c>
      <c r="E373" s="49">
        <f t="shared" si="10"/>
        <v>2.2199999999999998</v>
      </c>
      <c r="F373" s="10" t="b">
        <v>0</v>
      </c>
      <c r="G373" s="6">
        <f t="shared" si="11"/>
        <v>2.5089999999999999</v>
      </c>
      <c r="H373" s="5" t="s">
        <v>569</v>
      </c>
      <c r="I373" s="84" t="s">
        <v>799</v>
      </c>
      <c r="J373" s="10">
        <f>VLOOKUP(I373,'1bis_Benchmarks CBAM'!$A$2:$B$20,2,FALSE)</f>
        <v>2.1465400000000003</v>
      </c>
    </row>
    <row r="374" spans="1:10" x14ac:dyDescent="0.3">
      <c r="A374" s="99" t="s">
        <v>366</v>
      </c>
      <c r="B374" s="86" t="s">
        <v>736</v>
      </c>
      <c r="C374" s="6">
        <v>1.86</v>
      </c>
      <c r="D374" s="6">
        <v>0.35</v>
      </c>
      <c r="E374" s="49">
        <f t="shared" si="10"/>
        <v>2.21</v>
      </c>
      <c r="F374" s="10" t="b">
        <v>0</v>
      </c>
      <c r="G374" s="6">
        <f t="shared" si="11"/>
        <v>2.4180000000000001</v>
      </c>
      <c r="H374" s="5" t="s">
        <v>569</v>
      </c>
      <c r="I374" s="84" t="s">
        <v>799</v>
      </c>
      <c r="J374" s="10">
        <f>VLOOKUP(I374,'1bis_Benchmarks CBAM'!$A$2:$B$20,2,FALSE)</f>
        <v>2.1465400000000003</v>
      </c>
    </row>
    <row r="375" spans="1:10" x14ac:dyDescent="0.3">
      <c r="A375" s="99" t="s">
        <v>367</v>
      </c>
      <c r="B375" s="86" t="s">
        <v>739</v>
      </c>
      <c r="C375" s="6">
        <v>1.93</v>
      </c>
      <c r="D375" s="6">
        <v>0.28999999999999998</v>
      </c>
      <c r="E375" s="49">
        <f t="shared" si="10"/>
        <v>2.2199999999999998</v>
      </c>
      <c r="F375" s="10" t="b">
        <v>0</v>
      </c>
      <c r="G375" s="6">
        <f t="shared" si="11"/>
        <v>2.5089999999999999</v>
      </c>
      <c r="H375" s="5" t="s">
        <v>569</v>
      </c>
      <c r="I375" s="84" t="s">
        <v>799</v>
      </c>
      <c r="J375" s="10">
        <f>VLOOKUP(I375,'1bis_Benchmarks CBAM'!$A$2:$B$20,2,FALSE)</f>
        <v>2.1465400000000003</v>
      </c>
    </row>
    <row r="376" spans="1:10" x14ac:dyDescent="0.3">
      <c r="A376" s="99" t="s">
        <v>368</v>
      </c>
      <c r="B376" s="86" t="s">
        <v>739</v>
      </c>
      <c r="C376" s="6">
        <v>1.93</v>
      </c>
      <c r="D376" s="6">
        <v>0.28999999999999998</v>
      </c>
      <c r="E376" s="49">
        <f t="shared" si="10"/>
        <v>2.2199999999999998</v>
      </c>
      <c r="F376" s="10" t="b">
        <v>0</v>
      </c>
      <c r="G376" s="6">
        <f t="shared" si="11"/>
        <v>2.5089999999999999</v>
      </c>
      <c r="H376" s="5" t="s">
        <v>569</v>
      </c>
      <c r="I376" s="84" t="s">
        <v>799</v>
      </c>
      <c r="J376" s="10">
        <f>VLOOKUP(I376,'1bis_Benchmarks CBAM'!$A$2:$B$20,2,FALSE)</f>
        <v>2.1465400000000003</v>
      </c>
    </row>
    <row r="377" spans="1:10" x14ac:dyDescent="0.3">
      <c r="A377" s="99" t="s">
        <v>369</v>
      </c>
      <c r="B377" s="86" t="s">
        <v>739</v>
      </c>
      <c r="C377" s="6">
        <v>1.93</v>
      </c>
      <c r="D377" s="6">
        <v>0.28999999999999998</v>
      </c>
      <c r="E377" s="49">
        <f t="shared" si="10"/>
        <v>2.2199999999999998</v>
      </c>
      <c r="F377" s="10" t="b">
        <v>0</v>
      </c>
      <c r="G377" s="6">
        <f t="shared" si="11"/>
        <v>2.5089999999999999</v>
      </c>
      <c r="H377" s="5" t="s">
        <v>569</v>
      </c>
      <c r="I377" s="84" t="s">
        <v>799</v>
      </c>
      <c r="J377" s="10">
        <f>VLOOKUP(I377,'1bis_Benchmarks CBAM'!$A$2:$B$20,2,FALSE)</f>
        <v>2.1465400000000003</v>
      </c>
    </row>
    <row r="378" spans="1:10" x14ac:dyDescent="0.3">
      <c r="A378" s="99" t="s">
        <v>370</v>
      </c>
      <c r="B378" s="86" t="s">
        <v>740</v>
      </c>
      <c r="C378" s="6">
        <v>1.93</v>
      </c>
      <c r="D378" s="6">
        <v>0.28999999999999998</v>
      </c>
      <c r="E378" s="49">
        <f t="shared" si="10"/>
        <v>2.2199999999999998</v>
      </c>
      <c r="F378" s="10" t="b">
        <v>0</v>
      </c>
      <c r="G378" s="6">
        <f t="shared" si="11"/>
        <v>2.5089999999999999</v>
      </c>
      <c r="H378" s="5" t="s">
        <v>569</v>
      </c>
      <c r="I378" s="84" t="s">
        <v>799</v>
      </c>
      <c r="J378" s="10">
        <f>VLOOKUP(I378,'1bis_Benchmarks CBAM'!$A$2:$B$20,2,FALSE)</f>
        <v>2.1465400000000003</v>
      </c>
    </row>
    <row r="379" spans="1:10" x14ac:dyDescent="0.3">
      <c r="A379" s="99" t="s">
        <v>371</v>
      </c>
      <c r="B379" s="86" t="s">
        <v>740</v>
      </c>
      <c r="C379" s="6">
        <v>1.93</v>
      </c>
      <c r="D379" s="6">
        <v>0.28999999999999998</v>
      </c>
      <c r="E379" s="49">
        <f t="shared" si="10"/>
        <v>2.2199999999999998</v>
      </c>
      <c r="F379" s="10" t="b">
        <v>0</v>
      </c>
      <c r="G379" s="6">
        <f t="shared" si="11"/>
        <v>2.5089999999999999</v>
      </c>
      <c r="H379" s="5" t="s">
        <v>569</v>
      </c>
      <c r="I379" s="84" t="s">
        <v>799</v>
      </c>
      <c r="J379" s="10">
        <f>VLOOKUP(I379,'1bis_Benchmarks CBAM'!$A$2:$B$20,2,FALSE)</f>
        <v>2.1465400000000003</v>
      </c>
    </row>
    <row r="380" spans="1:10" x14ac:dyDescent="0.3">
      <c r="A380" s="7" t="s">
        <v>372</v>
      </c>
      <c r="B380" s="86" t="s">
        <v>739</v>
      </c>
      <c r="C380" s="6">
        <v>1.93</v>
      </c>
      <c r="D380" s="6">
        <v>0.28999999999999998</v>
      </c>
      <c r="E380" s="49">
        <f t="shared" si="10"/>
        <v>2.2199999999999998</v>
      </c>
      <c r="F380" s="10" t="b">
        <v>0</v>
      </c>
      <c r="G380" s="6">
        <f t="shared" si="11"/>
        <v>2.5089999999999999</v>
      </c>
      <c r="H380" s="8" t="s">
        <v>569</v>
      </c>
      <c r="I380" s="84" t="s">
        <v>799</v>
      </c>
      <c r="J380" s="10">
        <f>VLOOKUP(I380,'1bis_Benchmarks CBAM'!$A$2:$B$20,2,FALSE)</f>
        <v>2.1465400000000003</v>
      </c>
    </row>
    <row r="381" spans="1:10" x14ac:dyDescent="0.3">
      <c r="A381" s="7" t="s">
        <v>373</v>
      </c>
      <c r="B381" s="86" t="s">
        <v>739</v>
      </c>
      <c r="C381" s="6">
        <v>1.93</v>
      </c>
      <c r="D381" s="6">
        <v>0.28999999999999998</v>
      </c>
      <c r="E381" s="49">
        <f t="shared" si="10"/>
        <v>2.2199999999999998</v>
      </c>
      <c r="F381" s="10" t="b">
        <v>0</v>
      </c>
      <c r="G381" s="6">
        <f t="shared" si="11"/>
        <v>2.5089999999999999</v>
      </c>
      <c r="H381" s="8" t="s">
        <v>569</v>
      </c>
      <c r="I381" s="84" t="s">
        <v>799</v>
      </c>
      <c r="J381" s="10">
        <f>VLOOKUP(I381,'1bis_Benchmarks CBAM'!$A$2:$B$20,2,FALSE)</f>
        <v>2.1465400000000003</v>
      </c>
    </row>
    <row r="382" spans="1:10" x14ac:dyDescent="0.3">
      <c r="A382" s="7" t="s">
        <v>374</v>
      </c>
      <c r="B382" s="86" t="s">
        <v>739</v>
      </c>
      <c r="C382" s="6">
        <v>1.93</v>
      </c>
      <c r="D382" s="6">
        <v>0.28999999999999998</v>
      </c>
      <c r="E382" s="49">
        <f t="shared" si="10"/>
        <v>2.2199999999999998</v>
      </c>
      <c r="F382" s="10" t="b">
        <v>0</v>
      </c>
      <c r="G382" s="6">
        <f t="shared" si="11"/>
        <v>2.5089999999999999</v>
      </c>
      <c r="H382" s="8" t="s">
        <v>569</v>
      </c>
      <c r="I382" s="84" t="s">
        <v>799</v>
      </c>
      <c r="J382" s="10">
        <f>VLOOKUP(I382,'1bis_Benchmarks CBAM'!$A$2:$B$20,2,FALSE)</f>
        <v>2.1465400000000003</v>
      </c>
    </row>
    <row r="383" spans="1:10" x14ac:dyDescent="0.3">
      <c r="A383" s="7" t="s">
        <v>375</v>
      </c>
      <c r="B383" s="86" t="s">
        <v>739</v>
      </c>
      <c r="C383" s="6">
        <v>1.93</v>
      </c>
      <c r="D383" s="6">
        <v>0.28999999999999998</v>
      </c>
      <c r="E383" s="49">
        <f t="shared" si="10"/>
        <v>2.2199999999999998</v>
      </c>
      <c r="F383" s="10" t="b">
        <v>0</v>
      </c>
      <c r="G383" s="6">
        <f t="shared" si="11"/>
        <v>2.5089999999999999</v>
      </c>
      <c r="H383" s="8" t="s">
        <v>569</v>
      </c>
      <c r="I383" s="84" t="s">
        <v>799</v>
      </c>
      <c r="J383" s="10">
        <f>VLOOKUP(I383,'1bis_Benchmarks CBAM'!$A$2:$B$20,2,FALSE)</f>
        <v>2.1465400000000003</v>
      </c>
    </row>
    <row r="384" spans="1:10" x14ac:dyDescent="0.3">
      <c r="A384" s="99" t="s">
        <v>376</v>
      </c>
      <c r="B384" s="86" t="s">
        <v>738</v>
      </c>
      <c r="C384" s="6">
        <v>1.86</v>
      </c>
      <c r="D384" s="6">
        <v>0.35</v>
      </c>
      <c r="E384" s="49">
        <f t="shared" si="10"/>
        <v>2.21</v>
      </c>
      <c r="F384" s="10" t="b">
        <v>0</v>
      </c>
      <c r="G384" s="6">
        <f t="shared" si="11"/>
        <v>2.4180000000000001</v>
      </c>
      <c r="H384" s="5" t="s">
        <v>569</v>
      </c>
      <c r="I384" s="84" t="s">
        <v>799</v>
      </c>
      <c r="J384" s="10">
        <f>VLOOKUP(I384,'1bis_Benchmarks CBAM'!$A$2:$B$20,2,FALSE)</f>
        <v>2.1465400000000003</v>
      </c>
    </row>
    <row r="385" spans="1:10" x14ac:dyDescent="0.3">
      <c r="A385" s="7" t="s">
        <v>377</v>
      </c>
      <c r="B385" s="86" t="s">
        <v>739</v>
      </c>
      <c r="C385" s="6">
        <v>1.86</v>
      </c>
      <c r="D385" s="6">
        <v>0.35</v>
      </c>
      <c r="E385" s="49">
        <f t="shared" si="10"/>
        <v>2.21</v>
      </c>
      <c r="F385" s="10" t="b">
        <v>0</v>
      </c>
      <c r="G385" s="6">
        <f t="shared" si="11"/>
        <v>2.4180000000000001</v>
      </c>
      <c r="H385" s="8" t="s">
        <v>569</v>
      </c>
      <c r="I385" s="84" t="s">
        <v>799</v>
      </c>
      <c r="J385" s="10">
        <f>VLOOKUP(I385,'1bis_Benchmarks CBAM'!$A$2:$B$20,2,FALSE)</f>
        <v>2.1465400000000003</v>
      </c>
    </row>
    <row r="386" spans="1:10" x14ac:dyDescent="0.3">
      <c r="A386" s="7" t="s">
        <v>378</v>
      </c>
      <c r="B386" s="86" t="s">
        <v>739</v>
      </c>
      <c r="C386" s="6">
        <v>1.86</v>
      </c>
      <c r="D386" s="6">
        <v>0.35</v>
      </c>
      <c r="E386" s="49">
        <f t="shared" si="10"/>
        <v>2.21</v>
      </c>
      <c r="F386" s="10" t="b">
        <v>0</v>
      </c>
      <c r="G386" s="6">
        <f t="shared" si="11"/>
        <v>2.4180000000000001</v>
      </c>
      <c r="H386" s="8" t="s">
        <v>569</v>
      </c>
      <c r="I386" s="84" t="s">
        <v>799</v>
      </c>
      <c r="J386" s="10">
        <f>VLOOKUP(I386,'1bis_Benchmarks CBAM'!$A$2:$B$20,2,FALSE)</f>
        <v>2.1465400000000003</v>
      </c>
    </row>
    <row r="387" spans="1:10" x14ac:dyDescent="0.3">
      <c r="A387" s="7" t="s">
        <v>379</v>
      </c>
      <c r="B387" s="86" t="s">
        <v>739</v>
      </c>
      <c r="C387" s="6">
        <v>1.86</v>
      </c>
      <c r="D387" s="6">
        <v>0.35</v>
      </c>
      <c r="E387" s="49">
        <f t="shared" si="10"/>
        <v>2.21</v>
      </c>
      <c r="F387" s="10" t="b">
        <v>0</v>
      </c>
      <c r="G387" s="6">
        <f t="shared" si="11"/>
        <v>2.4180000000000001</v>
      </c>
      <c r="H387" s="8" t="s">
        <v>569</v>
      </c>
      <c r="I387" s="84" t="s">
        <v>799</v>
      </c>
      <c r="J387" s="10">
        <f>VLOOKUP(I387,'1bis_Benchmarks CBAM'!$A$2:$B$20,2,FALSE)</f>
        <v>2.1465400000000003</v>
      </c>
    </row>
    <row r="388" spans="1:10" x14ac:dyDescent="0.3">
      <c r="A388" s="7" t="s">
        <v>380</v>
      </c>
      <c r="B388" s="86" t="s">
        <v>740</v>
      </c>
      <c r="C388" s="6">
        <v>1.86</v>
      </c>
      <c r="D388" s="6">
        <v>0.35</v>
      </c>
      <c r="E388" s="49">
        <f t="shared" ref="E388:E451" si="12">C388+D388</f>
        <v>2.21</v>
      </c>
      <c r="F388" s="10" t="b">
        <v>0</v>
      </c>
      <c r="G388" s="6">
        <f t="shared" ref="G388:G451" si="13">IF(F388,C388+D388,C388)*1.3</f>
        <v>2.4180000000000001</v>
      </c>
      <c r="H388" s="8" t="s">
        <v>569</v>
      </c>
      <c r="I388" s="84" t="s">
        <v>799</v>
      </c>
      <c r="J388" s="10">
        <f>VLOOKUP(I388,'1bis_Benchmarks CBAM'!$A$2:$B$20,2,FALSE)</f>
        <v>2.1465400000000003</v>
      </c>
    </row>
    <row r="389" spans="1:10" x14ac:dyDescent="0.3">
      <c r="A389" s="7" t="s">
        <v>381</v>
      </c>
      <c r="B389" s="86" t="s">
        <v>740</v>
      </c>
      <c r="C389" s="6">
        <v>1.86</v>
      </c>
      <c r="D389" s="6">
        <v>0.35</v>
      </c>
      <c r="E389" s="49">
        <f t="shared" si="12"/>
        <v>2.21</v>
      </c>
      <c r="F389" s="10" t="b">
        <v>0</v>
      </c>
      <c r="G389" s="6">
        <f t="shared" si="13"/>
        <v>2.4180000000000001</v>
      </c>
      <c r="H389" s="8" t="s">
        <v>569</v>
      </c>
      <c r="I389" s="84" t="s">
        <v>799</v>
      </c>
      <c r="J389" s="10">
        <f>VLOOKUP(I389,'1bis_Benchmarks CBAM'!$A$2:$B$20,2,FALSE)</f>
        <v>2.1465400000000003</v>
      </c>
    </row>
    <row r="390" spans="1:10" x14ac:dyDescent="0.3">
      <c r="A390" s="7" t="s">
        <v>382</v>
      </c>
      <c r="B390" s="86" t="s">
        <v>740</v>
      </c>
      <c r="C390" s="6">
        <v>1.86</v>
      </c>
      <c r="D390" s="6">
        <v>0.35</v>
      </c>
      <c r="E390" s="49">
        <f t="shared" si="12"/>
        <v>2.21</v>
      </c>
      <c r="F390" s="10" t="b">
        <v>0</v>
      </c>
      <c r="G390" s="6">
        <f t="shared" si="13"/>
        <v>2.4180000000000001</v>
      </c>
      <c r="H390" s="8" t="s">
        <v>569</v>
      </c>
      <c r="I390" s="84" t="s">
        <v>799</v>
      </c>
      <c r="J390" s="10">
        <f>VLOOKUP(I390,'1bis_Benchmarks CBAM'!$A$2:$B$20,2,FALSE)</f>
        <v>2.1465400000000003</v>
      </c>
    </row>
    <row r="391" spans="1:10" x14ac:dyDescent="0.3">
      <c r="A391" s="7" t="s">
        <v>383</v>
      </c>
      <c r="B391" s="86" t="s">
        <v>739</v>
      </c>
      <c r="C391" s="6">
        <v>1.86</v>
      </c>
      <c r="D391" s="6">
        <v>0.35</v>
      </c>
      <c r="E391" s="49">
        <f t="shared" si="12"/>
        <v>2.21</v>
      </c>
      <c r="F391" s="10" t="b">
        <v>0</v>
      </c>
      <c r="G391" s="6">
        <f t="shared" si="13"/>
        <v>2.4180000000000001</v>
      </c>
      <c r="H391" s="8" t="s">
        <v>569</v>
      </c>
      <c r="I391" s="84" t="s">
        <v>799</v>
      </c>
      <c r="J391" s="10">
        <f>VLOOKUP(I391,'1bis_Benchmarks CBAM'!$A$2:$B$20,2,FALSE)</f>
        <v>2.1465400000000003</v>
      </c>
    </row>
    <row r="392" spans="1:10" x14ac:dyDescent="0.3">
      <c r="A392" s="7" t="s">
        <v>384</v>
      </c>
      <c r="B392" s="86" t="s">
        <v>739</v>
      </c>
      <c r="C392" s="6">
        <v>1.86</v>
      </c>
      <c r="D392" s="6">
        <v>0.35</v>
      </c>
      <c r="E392" s="49">
        <f t="shared" si="12"/>
        <v>2.21</v>
      </c>
      <c r="F392" s="10" t="b">
        <v>0</v>
      </c>
      <c r="G392" s="6">
        <f t="shared" si="13"/>
        <v>2.4180000000000001</v>
      </c>
      <c r="H392" s="8" t="s">
        <v>569</v>
      </c>
      <c r="I392" s="84" t="s">
        <v>799</v>
      </c>
      <c r="J392" s="10">
        <f>VLOOKUP(I392,'1bis_Benchmarks CBAM'!$A$2:$B$20,2,FALSE)</f>
        <v>2.1465400000000003</v>
      </c>
    </row>
    <row r="393" spans="1:10" x14ac:dyDescent="0.3">
      <c r="A393" s="7" t="s">
        <v>385</v>
      </c>
      <c r="B393" s="86" t="s">
        <v>739</v>
      </c>
      <c r="C393" s="6">
        <v>1.86</v>
      </c>
      <c r="D393" s="6">
        <v>0.35</v>
      </c>
      <c r="E393" s="49">
        <f t="shared" si="12"/>
        <v>2.21</v>
      </c>
      <c r="F393" s="10" t="b">
        <v>0</v>
      </c>
      <c r="G393" s="6">
        <f t="shared" si="13"/>
        <v>2.4180000000000001</v>
      </c>
      <c r="H393" s="8" t="s">
        <v>569</v>
      </c>
      <c r="I393" s="84" t="s">
        <v>799</v>
      </c>
      <c r="J393" s="10">
        <f>VLOOKUP(I393,'1bis_Benchmarks CBAM'!$A$2:$B$20,2,FALSE)</f>
        <v>2.1465400000000003</v>
      </c>
    </row>
    <row r="394" spans="1:10" x14ac:dyDescent="0.3">
      <c r="A394" s="7" t="s">
        <v>386</v>
      </c>
      <c r="B394" s="86" t="s">
        <v>739</v>
      </c>
      <c r="C394" s="6">
        <v>1.86</v>
      </c>
      <c r="D394" s="6">
        <v>0.35</v>
      </c>
      <c r="E394" s="49">
        <f t="shared" si="12"/>
        <v>2.21</v>
      </c>
      <c r="F394" s="10" t="b">
        <v>0</v>
      </c>
      <c r="G394" s="6">
        <f t="shared" si="13"/>
        <v>2.4180000000000001</v>
      </c>
      <c r="H394" s="8" t="s">
        <v>569</v>
      </c>
      <c r="I394" s="84" t="s">
        <v>799</v>
      </c>
      <c r="J394" s="10">
        <f>VLOOKUP(I394,'1bis_Benchmarks CBAM'!$A$2:$B$20,2,FALSE)</f>
        <v>2.1465400000000003</v>
      </c>
    </row>
    <row r="395" spans="1:10" x14ac:dyDescent="0.3">
      <c r="A395" s="99" t="s">
        <v>387</v>
      </c>
      <c r="B395" s="86" t="s">
        <v>738</v>
      </c>
      <c r="C395" s="6">
        <v>1.93</v>
      </c>
      <c r="D395" s="6">
        <v>0.28999999999999998</v>
      </c>
      <c r="E395" s="49">
        <f t="shared" si="12"/>
        <v>2.2199999999999998</v>
      </c>
      <c r="F395" s="10" t="b">
        <v>0</v>
      </c>
      <c r="G395" s="6">
        <f t="shared" si="13"/>
        <v>2.5089999999999999</v>
      </c>
      <c r="H395" s="5" t="s">
        <v>569</v>
      </c>
      <c r="I395" s="84" t="s">
        <v>799</v>
      </c>
      <c r="J395" s="10">
        <f>VLOOKUP(I395,'1bis_Benchmarks CBAM'!$A$2:$B$20,2,FALSE)</f>
        <v>2.1465400000000003</v>
      </c>
    </row>
    <row r="396" spans="1:10" x14ac:dyDescent="0.3">
      <c r="A396" s="99" t="s">
        <v>388</v>
      </c>
      <c r="B396" s="86" t="s">
        <v>741</v>
      </c>
      <c r="C396" s="6">
        <v>2.0299999999999998</v>
      </c>
      <c r="D396" s="6">
        <v>0.36</v>
      </c>
      <c r="E396" s="49">
        <f t="shared" si="12"/>
        <v>2.3899999999999997</v>
      </c>
      <c r="F396" s="10" t="b">
        <v>0</v>
      </c>
      <c r="G396" s="6">
        <f t="shared" si="13"/>
        <v>2.6389999999999998</v>
      </c>
      <c r="H396" s="5" t="s">
        <v>569</v>
      </c>
      <c r="I396" s="84" t="s">
        <v>799</v>
      </c>
      <c r="J396" s="10">
        <f>VLOOKUP(I396,'1bis_Benchmarks CBAM'!$A$2:$B$20,2,FALSE)</f>
        <v>2.1465400000000003</v>
      </c>
    </row>
    <row r="397" spans="1:10" x14ac:dyDescent="0.3">
      <c r="A397" s="99" t="s">
        <v>389</v>
      </c>
      <c r="B397" s="86" t="s">
        <v>741</v>
      </c>
      <c r="C397" s="6">
        <v>2.0299999999999998</v>
      </c>
      <c r="D397" s="6">
        <v>0.36</v>
      </c>
      <c r="E397" s="49">
        <f t="shared" si="12"/>
        <v>2.3899999999999997</v>
      </c>
      <c r="F397" s="10" t="b">
        <v>0</v>
      </c>
      <c r="G397" s="6">
        <f t="shared" si="13"/>
        <v>2.6389999999999998</v>
      </c>
      <c r="H397" s="5" t="s">
        <v>569</v>
      </c>
      <c r="I397" s="84" t="s">
        <v>799</v>
      </c>
      <c r="J397" s="10">
        <f>VLOOKUP(I397,'1bis_Benchmarks CBAM'!$A$2:$B$20,2,FALSE)</f>
        <v>2.1465400000000003</v>
      </c>
    </row>
    <row r="398" spans="1:10" x14ac:dyDescent="0.3">
      <c r="A398" s="99" t="s">
        <v>390</v>
      </c>
      <c r="B398" s="86" t="s">
        <v>741</v>
      </c>
      <c r="C398" s="6">
        <v>2.0299999999999998</v>
      </c>
      <c r="D398" s="6">
        <v>0.36</v>
      </c>
      <c r="E398" s="49">
        <f t="shared" si="12"/>
        <v>2.3899999999999997</v>
      </c>
      <c r="F398" s="10" t="b">
        <v>0</v>
      </c>
      <c r="G398" s="6">
        <f t="shared" si="13"/>
        <v>2.6389999999999998</v>
      </c>
      <c r="H398" s="5" t="s">
        <v>569</v>
      </c>
      <c r="I398" s="84" t="s">
        <v>799</v>
      </c>
      <c r="J398" s="10">
        <f>VLOOKUP(I398,'1bis_Benchmarks CBAM'!$A$2:$B$20,2,FALSE)</f>
        <v>2.1465400000000003</v>
      </c>
    </row>
    <row r="399" spans="1:10" x14ac:dyDescent="0.3">
      <c r="A399" s="99" t="s">
        <v>391</v>
      </c>
      <c r="B399" s="86" t="s">
        <v>741</v>
      </c>
      <c r="C399" s="6">
        <v>2.0299999999999998</v>
      </c>
      <c r="D399" s="6">
        <v>0.36</v>
      </c>
      <c r="E399" s="49">
        <f t="shared" si="12"/>
        <v>2.3899999999999997</v>
      </c>
      <c r="F399" s="10" t="b">
        <v>0</v>
      </c>
      <c r="G399" s="6">
        <f t="shared" si="13"/>
        <v>2.6389999999999998</v>
      </c>
      <c r="H399" s="5" t="s">
        <v>569</v>
      </c>
      <c r="I399" s="84" t="s">
        <v>799</v>
      </c>
      <c r="J399" s="10">
        <f>VLOOKUP(I399,'1bis_Benchmarks CBAM'!$A$2:$B$20,2,FALSE)</f>
        <v>2.1465400000000003</v>
      </c>
    </row>
    <row r="400" spans="1:10" x14ac:dyDescent="0.3">
      <c r="A400" s="99" t="s">
        <v>392</v>
      </c>
      <c r="B400" s="86" t="s">
        <v>741</v>
      </c>
      <c r="C400" s="6">
        <v>2.0299999999999998</v>
      </c>
      <c r="D400" s="6">
        <v>0.36</v>
      </c>
      <c r="E400" s="49">
        <f t="shared" si="12"/>
        <v>2.3899999999999997</v>
      </c>
      <c r="F400" s="10" t="b">
        <v>0</v>
      </c>
      <c r="G400" s="6">
        <f t="shared" si="13"/>
        <v>2.6389999999999998</v>
      </c>
      <c r="H400" s="5" t="s">
        <v>569</v>
      </c>
      <c r="I400" s="84" t="s">
        <v>799</v>
      </c>
      <c r="J400" s="10">
        <f>VLOOKUP(I400,'1bis_Benchmarks CBAM'!$A$2:$B$20,2,FALSE)</f>
        <v>2.1465400000000003</v>
      </c>
    </row>
    <row r="401" spans="1:10" x14ac:dyDescent="0.3">
      <c r="A401" s="99" t="s">
        <v>393</v>
      </c>
      <c r="B401" s="86" t="s">
        <v>741</v>
      </c>
      <c r="C401" s="6">
        <v>2.0299999999999998</v>
      </c>
      <c r="D401" s="6">
        <v>0.36</v>
      </c>
      <c r="E401" s="49">
        <f t="shared" si="12"/>
        <v>2.3899999999999997</v>
      </c>
      <c r="F401" s="10" t="b">
        <v>0</v>
      </c>
      <c r="G401" s="6">
        <f t="shared" si="13"/>
        <v>2.6389999999999998</v>
      </c>
      <c r="H401" s="5" t="s">
        <v>569</v>
      </c>
      <c r="I401" s="84" t="s">
        <v>799</v>
      </c>
      <c r="J401" s="10">
        <f>VLOOKUP(I401,'1bis_Benchmarks CBAM'!$A$2:$B$20,2,FALSE)</f>
        <v>2.1465400000000003</v>
      </c>
    </row>
    <row r="402" spans="1:10" x14ac:dyDescent="0.3">
      <c r="A402" s="99" t="s">
        <v>394</v>
      </c>
      <c r="B402" s="86" t="s">
        <v>741</v>
      </c>
      <c r="C402" s="6">
        <v>2.0299999999999998</v>
      </c>
      <c r="D402" s="6">
        <v>0.36</v>
      </c>
      <c r="E402" s="49">
        <f t="shared" si="12"/>
        <v>2.3899999999999997</v>
      </c>
      <c r="F402" s="10" t="b">
        <v>0</v>
      </c>
      <c r="G402" s="6">
        <f t="shared" si="13"/>
        <v>2.6389999999999998</v>
      </c>
      <c r="H402" s="5" t="s">
        <v>569</v>
      </c>
      <c r="I402" s="84" t="s">
        <v>799</v>
      </c>
      <c r="J402" s="10">
        <f>VLOOKUP(I402,'1bis_Benchmarks CBAM'!$A$2:$B$20,2,FALSE)</f>
        <v>2.1465400000000003</v>
      </c>
    </row>
    <row r="403" spans="1:10" x14ac:dyDescent="0.3">
      <c r="A403" s="99" t="s">
        <v>395</v>
      </c>
      <c r="B403" s="86" t="s">
        <v>742</v>
      </c>
      <c r="C403" s="6">
        <v>1.98</v>
      </c>
      <c r="D403" s="6">
        <v>0.46</v>
      </c>
      <c r="E403" s="49">
        <f t="shared" si="12"/>
        <v>2.44</v>
      </c>
      <c r="F403" s="10" t="b">
        <v>0</v>
      </c>
      <c r="G403" s="6">
        <f t="shared" si="13"/>
        <v>2.5739999999999998</v>
      </c>
      <c r="H403" s="5" t="s">
        <v>569</v>
      </c>
      <c r="I403" s="84" t="s">
        <v>799</v>
      </c>
      <c r="J403" s="10">
        <f>VLOOKUP(I403,'1bis_Benchmarks CBAM'!$A$2:$B$20,2,FALSE)</f>
        <v>2.1465400000000003</v>
      </c>
    </row>
    <row r="404" spans="1:10" x14ac:dyDescent="0.3">
      <c r="A404" s="99" t="s">
        <v>396</v>
      </c>
      <c r="B404" s="86" t="s">
        <v>720</v>
      </c>
      <c r="C404" s="6">
        <v>2.0299999999999998</v>
      </c>
      <c r="D404" s="6">
        <v>0.36</v>
      </c>
      <c r="E404" s="49">
        <f t="shared" si="12"/>
        <v>2.3899999999999997</v>
      </c>
      <c r="F404" s="10" t="b">
        <v>0</v>
      </c>
      <c r="G404" s="6">
        <f t="shared" si="13"/>
        <v>2.6389999999999998</v>
      </c>
      <c r="H404" s="5" t="s">
        <v>569</v>
      </c>
      <c r="I404" s="84" t="s">
        <v>799</v>
      </c>
      <c r="J404" s="10">
        <f>VLOOKUP(I404,'1bis_Benchmarks CBAM'!$A$2:$B$20,2,FALSE)</f>
        <v>2.1465400000000003</v>
      </c>
    </row>
    <row r="405" spans="1:10" x14ac:dyDescent="0.3">
      <c r="A405" s="99" t="s">
        <v>397</v>
      </c>
      <c r="B405" s="86" t="s">
        <v>743</v>
      </c>
      <c r="C405" s="6">
        <v>1.98</v>
      </c>
      <c r="D405" s="6">
        <v>0.46</v>
      </c>
      <c r="E405" s="49">
        <f t="shared" si="12"/>
        <v>2.44</v>
      </c>
      <c r="F405" s="10" t="b">
        <v>0</v>
      </c>
      <c r="G405" s="6">
        <f t="shared" si="13"/>
        <v>2.5739999999999998</v>
      </c>
      <c r="H405" s="5" t="s">
        <v>569</v>
      </c>
      <c r="I405" s="84" t="s">
        <v>799</v>
      </c>
      <c r="J405" s="10">
        <f>VLOOKUP(I405,'1bis_Benchmarks CBAM'!$A$2:$B$20,2,FALSE)</f>
        <v>2.1465400000000003</v>
      </c>
    </row>
    <row r="406" spans="1:10" x14ac:dyDescent="0.3">
      <c r="A406" s="99" t="s">
        <v>398</v>
      </c>
      <c r="B406" s="86" t="s">
        <v>720</v>
      </c>
      <c r="C406" s="6">
        <v>2.0299999999999998</v>
      </c>
      <c r="D406" s="6">
        <v>0.36</v>
      </c>
      <c r="E406" s="49">
        <f t="shared" si="12"/>
        <v>2.3899999999999997</v>
      </c>
      <c r="F406" s="10" t="b">
        <v>0</v>
      </c>
      <c r="G406" s="6">
        <f t="shared" si="13"/>
        <v>2.6389999999999998</v>
      </c>
      <c r="H406" s="5" t="s">
        <v>569</v>
      </c>
      <c r="I406" s="84" t="s">
        <v>799</v>
      </c>
      <c r="J406" s="10">
        <f>VLOOKUP(I406,'1bis_Benchmarks CBAM'!$A$2:$B$20,2,FALSE)</f>
        <v>2.1465400000000003</v>
      </c>
    </row>
    <row r="407" spans="1:10" x14ac:dyDescent="0.3">
      <c r="A407" s="99" t="s">
        <v>399</v>
      </c>
      <c r="B407" s="86" t="s">
        <v>720</v>
      </c>
      <c r="C407" s="6">
        <v>2.0299999999999998</v>
      </c>
      <c r="D407" s="6">
        <v>0.36</v>
      </c>
      <c r="E407" s="49">
        <f t="shared" si="12"/>
        <v>2.3899999999999997</v>
      </c>
      <c r="F407" s="10" t="b">
        <v>0</v>
      </c>
      <c r="G407" s="6">
        <f t="shared" si="13"/>
        <v>2.6389999999999998</v>
      </c>
      <c r="H407" s="5" t="s">
        <v>569</v>
      </c>
      <c r="I407" s="84" t="s">
        <v>799</v>
      </c>
      <c r="J407" s="10">
        <f>VLOOKUP(I407,'1bis_Benchmarks CBAM'!$A$2:$B$20,2,FALSE)</f>
        <v>2.1465400000000003</v>
      </c>
    </row>
    <row r="408" spans="1:10" x14ac:dyDescent="0.3">
      <c r="A408" s="99" t="s">
        <v>400</v>
      </c>
      <c r="B408" s="86" t="s">
        <v>719</v>
      </c>
      <c r="C408" s="6">
        <v>2.0099999999999998</v>
      </c>
      <c r="D408" s="6">
        <v>0.27</v>
      </c>
      <c r="E408" s="49">
        <f t="shared" si="12"/>
        <v>2.2799999999999998</v>
      </c>
      <c r="F408" s="10" t="b">
        <v>0</v>
      </c>
      <c r="G408" s="6">
        <f t="shared" si="13"/>
        <v>2.613</v>
      </c>
      <c r="H408" s="5" t="s">
        <v>569</v>
      </c>
      <c r="I408" s="84" t="s">
        <v>799</v>
      </c>
      <c r="J408" s="10">
        <f>VLOOKUP(I408,'1bis_Benchmarks CBAM'!$A$2:$B$20,2,FALSE)</f>
        <v>2.1465400000000003</v>
      </c>
    </row>
    <row r="409" spans="1:10" x14ac:dyDescent="0.3">
      <c r="A409" s="99" t="s">
        <v>401</v>
      </c>
      <c r="B409" s="86" t="s">
        <v>729</v>
      </c>
      <c r="C409" s="6">
        <v>1.97</v>
      </c>
      <c r="D409" s="6">
        <v>0.39</v>
      </c>
      <c r="E409" s="49">
        <f t="shared" si="12"/>
        <v>2.36</v>
      </c>
      <c r="F409" s="10" t="b">
        <v>0</v>
      </c>
      <c r="G409" s="6">
        <f t="shared" si="13"/>
        <v>2.5609999999999999</v>
      </c>
      <c r="H409" s="5" t="s">
        <v>569</v>
      </c>
      <c r="I409" s="84" t="s">
        <v>799</v>
      </c>
      <c r="J409" s="10">
        <f>VLOOKUP(I409,'1bis_Benchmarks CBAM'!$A$2:$B$20,2,FALSE)</f>
        <v>2.1465400000000003</v>
      </c>
    </row>
    <row r="410" spans="1:10" x14ac:dyDescent="0.3">
      <c r="A410" s="99" t="s">
        <v>402</v>
      </c>
      <c r="B410" s="86" t="s">
        <v>729</v>
      </c>
      <c r="C410" s="6">
        <v>1.97</v>
      </c>
      <c r="D410" s="6">
        <v>0.39</v>
      </c>
      <c r="E410" s="49">
        <f t="shared" si="12"/>
        <v>2.36</v>
      </c>
      <c r="F410" s="10" t="b">
        <v>0</v>
      </c>
      <c r="G410" s="6">
        <f t="shared" si="13"/>
        <v>2.5609999999999999</v>
      </c>
      <c r="H410" s="5" t="s">
        <v>569</v>
      </c>
      <c r="I410" s="84" t="s">
        <v>799</v>
      </c>
      <c r="J410" s="10">
        <f>VLOOKUP(I410,'1bis_Benchmarks CBAM'!$A$2:$B$20,2,FALSE)</f>
        <v>2.1465400000000003</v>
      </c>
    </row>
    <row r="411" spans="1:10" x14ac:dyDescent="0.3">
      <c r="A411" s="99" t="s">
        <v>403</v>
      </c>
      <c r="B411" s="86" t="s">
        <v>729</v>
      </c>
      <c r="C411" s="6">
        <v>1.97</v>
      </c>
      <c r="D411" s="6">
        <v>0.39</v>
      </c>
      <c r="E411" s="49">
        <f t="shared" si="12"/>
        <v>2.36</v>
      </c>
      <c r="F411" s="10" t="b">
        <v>0</v>
      </c>
      <c r="G411" s="6">
        <f t="shared" si="13"/>
        <v>2.5609999999999999</v>
      </c>
      <c r="H411" s="5" t="s">
        <v>569</v>
      </c>
      <c r="I411" s="84" t="s">
        <v>799</v>
      </c>
      <c r="J411" s="10">
        <f>VLOOKUP(I411,'1bis_Benchmarks CBAM'!$A$2:$B$20,2,FALSE)</f>
        <v>2.1465400000000003</v>
      </c>
    </row>
    <row r="412" spans="1:10" x14ac:dyDescent="0.3">
      <c r="A412" s="99" t="s">
        <v>404</v>
      </c>
      <c r="B412" s="86" t="s">
        <v>729</v>
      </c>
      <c r="C412" s="6">
        <v>1.97</v>
      </c>
      <c r="D412" s="6">
        <v>0.39</v>
      </c>
      <c r="E412" s="49">
        <f t="shared" si="12"/>
        <v>2.36</v>
      </c>
      <c r="F412" s="10" t="b">
        <v>0</v>
      </c>
      <c r="G412" s="6">
        <f t="shared" si="13"/>
        <v>2.5609999999999999</v>
      </c>
      <c r="H412" s="5" t="s">
        <v>569</v>
      </c>
      <c r="I412" s="84" t="s">
        <v>799</v>
      </c>
      <c r="J412" s="10">
        <f>VLOOKUP(I412,'1bis_Benchmarks CBAM'!$A$2:$B$20,2,FALSE)</f>
        <v>2.1465400000000003</v>
      </c>
    </row>
    <row r="413" spans="1:10" x14ac:dyDescent="0.3">
      <c r="A413" s="99" t="s">
        <v>405</v>
      </c>
      <c r="B413" s="86" t="s">
        <v>729</v>
      </c>
      <c r="C413" s="6">
        <v>1.97</v>
      </c>
      <c r="D413" s="6">
        <v>0.39</v>
      </c>
      <c r="E413" s="49">
        <f t="shared" si="12"/>
        <v>2.36</v>
      </c>
      <c r="F413" s="10" t="b">
        <v>0</v>
      </c>
      <c r="G413" s="6">
        <f t="shared" si="13"/>
        <v>2.5609999999999999</v>
      </c>
      <c r="H413" s="5" t="s">
        <v>569</v>
      </c>
      <c r="I413" s="84" t="s">
        <v>799</v>
      </c>
      <c r="J413" s="10">
        <f>VLOOKUP(I413,'1bis_Benchmarks CBAM'!$A$2:$B$20,2,FALSE)</f>
        <v>2.1465400000000003</v>
      </c>
    </row>
    <row r="414" spans="1:10" x14ac:dyDescent="0.3">
      <c r="A414" s="99" t="s">
        <v>406</v>
      </c>
      <c r="B414" s="86" t="s">
        <v>744</v>
      </c>
      <c r="C414" s="6">
        <v>1.98</v>
      </c>
      <c r="D414" s="6">
        <v>0.46</v>
      </c>
      <c r="E414" s="49">
        <f t="shared" si="12"/>
        <v>2.44</v>
      </c>
      <c r="F414" s="10" t="b">
        <v>0</v>
      </c>
      <c r="G414" s="6">
        <f t="shared" si="13"/>
        <v>2.5739999999999998</v>
      </c>
      <c r="H414" s="5" t="s">
        <v>569</v>
      </c>
      <c r="I414" s="84" t="s">
        <v>799</v>
      </c>
      <c r="J414" s="10">
        <f>VLOOKUP(I414,'1bis_Benchmarks CBAM'!$A$2:$B$20,2,FALSE)</f>
        <v>2.1465400000000003</v>
      </c>
    </row>
    <row r="415" spans="1:10" x14ac:dyDescent="0.3">
      <c r="A415" s="99" t="s">
        <v>407</v>
      </c>
      <c r="B415" s="86" t="s">
        <v>745</v>
      </c>
      <c r="C415" s="6">
        <v>1.95</v>
      </c>
      <c r="D415" s="6">
        <v>0.33</v>
      </c>
      <c r="E415" s="49">
        <f t="shared" si="12"/>
        <v>2.2799999999999998</v>
      </c>
      <c r="F415" s="10" t="b">
        <v>0</v>
      </c>
      <c r="G415" s="6">
        <f t="shared" si="13"/>
        <v>2.5350000000000001</v>
      </c>
      <c r="H415" s="5" t="s">
        <v>569</v>
      </c>
      <c r="I415" s="84" t="s">
        <v>799</v>
      </c>
      <c r="J415" s="10">
        <f>VLOOKUP(I415,'1bis_Benchmarks CBAM'!$A$2:$B$20,2,FALSE)</f>
        <v>2.1465400000000003</v>
      </c>
    </row>
    <row r="416" spans="1:10" x14ac:dyDescent="0.3">
      <c r="A416" s="99" t="s">
        <v>408</v>
      </c>
      <c r="B416" s="86" t="s">
        <v>744</v>
      </c>
      <c r="C416" s="6">
        <v>1.97</v>
      </c>
      <c r="D416" s="6">
        <v>0.41</v>
      </c>
      <c r="E416" s="49">
        <f t="shared" si="12"/>
        <v>2.38</v>
      </c>
      <c r="F416" s="10" t="b">
        <v>0</v>
      </c>
      <c r="G416" s="6">
        <f t="shared" si="13"/>
        <v>2.5609999999999999</v>
      </c>
      <c r="H416" s="5" t="s">
        <v>569</v>
      </c>
      <c r="I416" s="84" t="s">
        <v>799</v>
      </c>
      <c r="J416" s="10">
        <f>VLOOKUP(I416,'1bis_Benchmarks CBAM'!$A$2:$B$20,2,FALSE)</f>
        <v>2.1465400000000003</v>
      </c>
    </row>
    <row r="417" spans="1:10" x14ac:dyDescent="0.3">
      <c r="A417" s="99" t="s">
        <v>409</v>
      </c>
      <c r="B417" s="86" t="s">
        <v>745</v>
      </c>
      <c r="C417" s="6">
        <v>1.95</v>
      </c>
      <c r="D417" s="6">
        <v>0.33</v>
      </c>
      <c r="E417" s="49">
        <f t="shared" si="12"/>
        <v>2.2799999999999998</v>
      </c>
      <c r="F417" s="10" t="b">
        <v>0</v>
      </c>
      <c r="G417" s="6">
        <f t="shared" si="13"/>
        <v>2.5350000000000001</v>
      </c>
      <c r="H417" s="5" t="s">
        <v>569</v>
      </c>
      <c r="I417" s="84" t="s">
        <v>799</v>
      </c>
      <c r="J417" s="10">
        <f>VLOOKUP(I417,'1bis_Benchmarks CBAM'!$A$2:$B$20,2,FALSE)</f>
        <v>2.1465400000000003</v>
      </c>
    </row>
    <row r="418" spans="1:10" x14ac:dyDescent="0.3">
      <c r="A418" s="99" t="s">
        <v>410</v>
      </c>
      <c r="B418" s="86" t="s">
        <v>743</v>
      </c>
      <c r="C418" s="6">
        <v>1.97</v>
      </c>
      <c r="D418" s="6">
        <v>0.41</v>
      </c>
      <c r="E418" s="49">
        <f t="shared" si="12"/>
        <v>2.38</v>
      </c>
      <c r="F418" s="10" t="b">
        <v>0</v>
      </c>
      <c r="G418" s="6">
        <f t="shared" si="13"/>
        <v>2.5609999999999999</v>
      </c>
      <c r="H418" s="5" t="s">
        <v>569</v>
      </c>
      <c r="I418" s="84" t="s">
        <v>799</v>
      </c>
      <c r="J418" s="10">
        <f>VLOOKUP(I418,'1bis_Benchmarks CBAM'!$A$2:$B$20,2,FALSE)</f>
        <v>2.1465400000000003</v>
      </c>
    </row>
    <row r="419" spans="1:10" x14ac:dyDescent="0.3">
      <c r="A419" s="99" t="s">
        <v>411</v>
      </c>
      <c r="B419" s="86" t="s">
        <v>746</v>
      </c>
      <c r="C419" s="6">
        <v>1.98</v>
      </c>
      <c r="D419" s="6">
        <v>0.46</v>
      </c>
      <c r="E419" s="49">
        <f t="shared" si="12"/>
        <v>2.44</v>
      </c>
      <c r="F419" s="10" t="b">
        <v>0</v>
      </c>
      <c r="G419" s="6">
        <f t="shared" si="13"/>
        <v>2.5739999999999998</v>
      </c>
      <c r="H419" s="5" t="s">
        <v>569</v>
      </c>
      <c r="I419" s="84" t="s">
        <v>799</v>
      </c>
      <c r="J419" s="10">
        <f>VLOOKUP(I419,'1bis_Benchmarks CBAM'!$A$2:$B$20,2,FALSE)</f>
        <v>2.1465400000000003</v>
      </c>
    </row>
    <row r="420" spans="1:10" x14ac:dyDescent="0.3">
      <c r="A420" s="99" t="s">
        <v>412</v>
      </c>
      <c r="B420" s="86" t="s">
        <v>729</v>
      </c>
      <c r="C420" s="6">
        <v>1.97</v>
      </c>
      <c r="D420" s="6">
        <v>0.39</v>
      </c>
      <c r="E420" s="49">
        <f t="shared" si="12"/>
        <v>2.36</v>
      </c>
      <c r="F420" s="10" t="b">
        <v>0</v>
      </c>
      <c r="G420" s="6">
        <f t="shared" si="13"/>
        <v>2.5609999999999999</v>
      </c>
      <c r="H420" s="5" t="s">
        <v>569</v>
      </c>
      <c r="I420" s="84" t="s">
        <v>799</v>
      </c>
      <c r="J420" s="10">
        <f>VLOOKUP(I420,'1bis_Benchmarks CBAM'!$A$2:$B$20,2,FALSE)</f>
        <v>2.1465400000000003</v>
      </c>
    </row>
    <row r="421" spans="1:10" x14ac:dyDescent="0.3">
      <c r="A421" s="99" t="s">
        <v>413</v>
      </c>
      <c r="B421" s="86" t="s">
        <v>729</v>
      </c>
      <c r="C421" s="6">
        <v>1.97</v>
      </c>
      <c r="D421" s="6">
        <v>0.39</v>
      </c>
      <c r="E421" s="49">
        <f t="shared" si="12"/>
        <v>2.36</v>
      </c>
      <c r="F421" s="10" t="b">
        <v>0</v>
      </c>
      <c r="G421" s="6">
        <f t="shared" si="13"/>
        <v>2.5609999999999999</v>
      </c>
      <c r="H421" s="5" t="s">
        <v>569</v>
      </c>
      <c r="I421" s="84" t="s">
        <v>799</v>
      </c>
      <c r="J421" s="10">
        <f>VLOOKUP(I421,'1bis_Benchmarks CBAM'!$A$2:$B$20,2,FALSE)</f>
        <v>2.1465400000000003</v>
      </c>
    </row>
    <row r="422" spans="1:10" x14ac:dyDescent="0.3">
      <c r="A422" s="99" t="s">
        <v>414</v>
      </c>
      <c r="B422" s="86" t="s">
        <v>744</v>
      </c>
      <c r="C422" s="6">
        <v>1.98</v>
      </c>
      <c r="D422" s="6">
        <v>0.46</v>
      </c>
      <c r="E422" s="49">
        <f t="shared" si="12"/>
        <v>2.44</v>
      </c>
      <c r="F422" s="10" t="b">
        <v>0</v>
      </c>
      <c r="G422" s="6">
        <f t="shared" si="13"/>
        <v>2.5739999999999998</v>
      </c>
      <c r="H422" s="5" t="s">
        <v>569</v>
      </c>
      <c r="I422" s="84" t="s">
        <v>799</v>
      </c>
      <c r="J422" s="10">
        <f>VLOOKUP(I422,'1bis_Benchmarks CBAM'!$A$2:$B$20,2,FALSE)</f>
        <v>2.1465400000000003</v>
      </c>
    </row>
    <row r="423" spans="1:10" x14ac:dyDescent="0.3">
      <c r="A423" s="99" t="s">
        <v>415</v>
      </c>
      <c r="B423" s="86" t="s">
        <v>729</v>
      </c>
      <c r="C423" s="6">
        <v>1.97</v>
      </c>
      <c r="D423" s="6">
        <v>0.39</v>
      </c>
      <c r="E423" s="49">
        <f t="shared" si="12"/>
        <v>2.36</v>
      </c>
      <c r="F423" s="10" t="b">
        <v>0</v>
      </c>
      <c r="G423" s="6">
        <f t="shared" si="13"/>
        <v>2.5609999999999999</v>
      </c>
      <c r="H423" s="5" t="s">
        <v>569</v>
      </c>
      <c r="I423" s="84" t="s">
        <v>799</v>
      </c>
      <c r="J423" s="10">
        <f>VLOOKUP(I423,'1bis_Benchmarks CBAM'!$A$2:$B$20,2,FALSE)</f>
        <v>2.1465400000000003</v>
      </c>
    </row>
    <row r="424" spans="1:10" x14ac:dyDescent="0.3">
      <c r="A424" s="99" t="s">
        <v>416</v>
      </c>
      <c r="B424" s="86" t="s">
        <v>729</v>
      </c>
      <c r="C424" s="6">
        <v>1.97</v>
      </c>
      <c r="D424" s="6">
        <v>0.39</v>
      </c>
      <c r="E424" s="49">
        <f t="shared" si="12"/>
        <v>2.36</v>
      </c>
      <c r="F424" s="10" t="b">
        <v>0</v>
      </c>
      <c r="G424" s="6">
        <f t="shared" si="13"/>
        <v>2.5609999999999999</v>
      </c>
      <c r="H424" s="5" t="s">
        <v>569</v>
      </c>
      <c r="I424" s="84" t="s">
        <v>799</v>
      </c>
      <c r="J424" s="10">
        <f>VLOOKUP(I424,'1bis_Benchmarks CBAM'!$A$2:$B$20,2,FALSE)</f>
        <v>2.1465400000000003</v>
      </c>
    </row>
    <row r="425" spans="1:10" x14ac:dyDescent="0.3">
      <c r="A425" s="99" t="s">
        <v>417</v>
      </c>
      <c r="B425" s="86" t="s">
        <v>747</v>
      </c>
      <c r="C425" s="6">
        <v>2.54</v>
      </c>
      <c r="D425" s="6">
        <v>0.56999999999999995</v>
      </c>
      <c r="E425" s="49">
        <f t="shared" si="12"/>
        <v>3.11</v>
      </c>
      <c r="F425" s="10" t="b">
        <v>0</v>
      </c>
      <c r="G425" s="6">
        <f t="shared" si="13"/>
        <v>3.302</v>
      </c>
      <c r="H425" s="5" t="s">
        <v>569</v>
      </c>
      <c r="I425" s="84" t="s">
        <v>799</v>
      </c>
      <c r="J425" s="10">
        <f>VLOOKUP(I425,'1bis_Benchmarks CBAM'!$A$2:$B$20,2,FALSE)</f>
        <v>2.1465400000000003</v>
      </c>
    </row>
    <row r="426" spans="1:10" x14ac:dyDescent="0.3">
      <c r="A426" s="99" t="s">
        <v>418</v>
      </c>
      <c r="B426" s="86" t="s">
        <v>747</v>
      </c>
      <c r="C426" s="6">
        <v>2.54</v>
      </c>
      <c r="D426" s="6">
        <v>0.56999999999999995</v>
      </c>
      <c r="E426" s="49">
        <f t="shared" si="12"/>
        <v>3.11</v>
      </c>
      <c r="F426" s="10" t="b">
        <v>0</v>
      </c>
      <c r="G426" s="6">
        <f t="shared" si="13"/>
        <v>3.302</v>
      </c>
      <c r="H426" s="5" t="s">
        <v>569</v>
      </c>
      <c r="I426" s="84" t="s">
        <v>799</v>
      </c>
      <c r="J426" s="10">
        <f>VLOOKUP(I426,'1bis_Benchmarks CBAM'!$A$2:$B$20,2,FALSE)</f>
        <v>2.1465400000000003</v>
      </c>
    </row>
    <row r="427" spans="1:10" x14ac:dyDescent="0.3">
      <c r="A427" s="99" t="s">
        <v>419</v>
      </c>
      <c r="B427" s="86" t="s">
        <v>747</v>
      </c>
      <c r="C427" s="6">
        <v>2.54</v>
      </c>
      <c r="D427" s="6">
        <v>0.56999999999999995</v>
      </c>
      <c r="E427" s="49">
        <f t="shared" si="12"/>
        <v>3.11</v>
      </c>
      <c r="F427" s="10" t="b">
        <v>0</v>
      </c>
      <c r="G427" s="6">
        <f t="shared" si="13"/>
        <v>3.302</v>
      </c>
      <c r="H427" s="5" t="s">
        <v>569</v>
      </c>
      <c r="I427" s="84" t="s">
        <v>799</v>
      </c>
      <c r="J427" s="10">
        <f>VLOOKUP(I427,'1bis_Benchmarks CBAM'!$A$2:$B$20,2,FALSE)</f>
        <v>2.1465400000000003</v>
      </c>
    </row>
    <row r="428" spans="1:10" x14ac:dyDescent="0.3">
      <c r="A428" s="99">
        <v>73071990</v>
      </c>
      <c r="B428" s="86" t="s">
        <v>748</v>
      </c>
      <c r="C428" s="6">
        <v>0.61</v>
      </c>
      <c r="D428" s="6">
        <v>1.05</v>
      </c>
      <c r="E428" s="49">
        <f t="shared" si="12"/>
        <v>1.6600000000000001</v>
      </c>
      <c r="F428" s="10" t="b">
        <v>0</v>
      </c>
      <c r="G428" s="6">
        <f t="shared" si="13"/>
        <v>0.79300000000000004</v>
      </c>
      <c r="H428" s="5" t="s">
        <v>569</v>
      </c>
      <c r="I428" s="84" t="s">
        <v>799</v>
      </c>
      <c r="J428" s="10">
        <f>VLOOKUP(I428,'1bis_Benchmarks CBAM'!$A$2:$B$20,2,FALSE)</f>
        <v>2.1465400000000003</v>
      </c>
    </row>
    <row r="429" spans="1:10" x14ac:dyDescent="0.3">
      <c r="A429" s="99" t="s">
        <v>420</v>
      </c>
      <c r="B429" s="86" t="s">
        <v>749</v>
      </c>
      <c r="C429" s="6">
        <v>1.87</v>
      </c>
      <c r="D429" s="6">
        <v>0.43</v>
      </c>
      <c r="E429" s="49">
        <f t="shared" si="12"/>
        <v>2.3000000000000003</v>
      </c>
      <c r="F429" s="10" t="b">
        <v>0</v>
      </c>
      <c r="G429" s="6">
        <f t="shared" si="13"/>
        <v>2.431</v>
      </c>
      <c r="H429" s="5" t="s">
        <v>569</v>
      </c>
      <c r="I429" s="84" t="s">
        <v>799</v>
      </c>
      <c r="J429" s="10">
        <f>VLOOKUP(I429,'1bis_Benchmarks CBAM'!$A$2:$B$20,2,FALSE)</f>
        <v>2.1465400000000003</v>
      </c>
    </row>
    <row r="430" spans="1:10" x14ac:dyDescent="0.3">
      <c r="A430" s="99" t="s">
        <v>421</v>
      </c>
      <c r="B430" s="86" t="s">
        <v>749</v>
      </c>
      <c r="C430" s="6">
        <v>1.87</v>
      </c>
      <c r="D430" s="6">
        <v>0.43</v>
      </c>
      <c r="E430" s="49">
        <f t="shared" si="12"/>
        <v>2.3000000000000003</v>
      </c>
      <c r="F430" s="10" t="b">
        <v>0</v>
      </c>
      <c r="G430" s="6">
        <f t="shared" si="13"/>
        <v>2.431</v>
      </c>
      <c r="H430" s="5" t="s">
        <v>569</v>
      </c>
      <c r="I430" s="84" t="s">
        <v>799</v>
      </c>
      <c r="J430" s="10">
        <f>VLOOKUP(I430,'1bis_Benchmarks CBAM'!$A$2:$B$20,2,FALSE)</f>
        <v>2.1465400000000003</v>
      </c>
    </row>
    <row r="431" spans="1:10" x14ac:dyDescent="0.3">
      <c r="A431" s="99" t="s">
        <v>422</v>
      </c>
      <c r="B431" s="86" t="s">
        <v>749</v>
      </c>
      <c r="C431" s="6">
        <v>1.87</v>
      </c>
      <c r="D431" s="6">
        <v>0.43</v>
      </c>
      <c r="E431" s="49">
        <f t="shared" si="12"/>
        <v>2.3000000000000003</v>
      </c>
      <c r="F431" s="10" t="b">
        <v>0</v>
      </c>
      <c r="G431" s="6">
        <f t="shared" si="13"/>
        <v>2.431</v>
      </c>
      <c r="H431" s="5" t="s">
        <v>569</v>
      </c>
      <c r="I431" s="84" t="s">
        <v>799</v>
      </c>
      <c r="J431" s="10">
        <f>VLOOKUP(I431,'1bis_Benchmarks CBAM'!$A$2:$B$20,2,FALSE)</f>
        <v>2.1465400000000003</v>
      </c>
    </row>
    <row r="432" spans="1:10" x14ac:dyDescent="0.3">
      <c r="A432" s="99" t="s">
        <v>423</v>
      </c>
      <c r="B432" s="86" t="s">
        <v>749</v>
      </c>
      <c r="C432" s="6">
        <v>1.87</v>
      </c>
      <c r="D432" s="6">
        <v>0.43</v>
      </c>
      <c r="E432" s="49">
        <f t="shared" si="12"/>
        <v>2.3000000000000003</v>
      </c>
      <c r="F432" s="10" t="b">
        <v>0</v>
      </c>
      <c r="G432" s="6">
        <f t="shared" si="13"/>
        <v>2.431</v>
      </c>
      <c r="H432" s="5" t="s">
        <v>569</v>
      </c>
      <c r="I432" s="84" t="s">
        <v>799</v>
      </c>
      <c r="J432" s="10">
        <f>VLOOKUP(I432,'1bis_Benchmarks CBAM'!$A$2:$B$20,2,FALSE)</f>
        <v>2.1465400000000003</v>
      </c>
    </row>
    <row r="433" spans="1:10" x14ac:dyDescent="0.3">
      <c r="A433" s="99" t="s">
        <v>424</v>
      </c>
      <c r="B433" s="86" t="s">
        <v>749</v>
      </c>
      <c r="C433" s="6">
        <v>1.87</v>
      </c>
      <c r="D433" s="6">
        <v>0.43</v>
      </c>
      <c r="E433" s="49">
        <f t="shared" si="12"/>
        <v>2.3000000000000003</v>
      </c>
      <c r="F433" s="10" t="b">
        <v>0</v>
      </c>
      <c r="G433" s="6">
        <f t="shared" si="13"/>
        <v>2.431</v>
      </c>
      <c r="H433" s="5" t="s">
        <v>569</v>
      </c>
      <c r="I433" s="84" t="s">
        <v>799</v>
      </c>
      <c r="J433" s="10">
        <f>VLOOKUP(I433,'1bis_Benchmarks CBAM'!$A$2:$B$20,2,FALSE)</f>
        <v>2.1465400000000003</v>
      </c>
    </row>
    <row r="434" spans="1:10" x14ac:dyDescent="0.3">
      <c r="A434" s="99" t="s">
        <v>425</v>
      </c>
      <c r="B434" s="86" t="s">
        <v>749</v>
      </c>
      <c r="C434" s="6">
        <v>1.87</v>
      </c>
      <c r="D434" s="6">
        <v>0.43</v>
      </c>
      <c r="E434" s="49">
        <f t="shared" si="12"/>
        <v>2.3000000000000003</v>
      </c>
      <c r="F434" s="10" t="b">
        <v>0</v>
      </c>
      <c r="G434" s="6">
        <f t="shared" si="13"/>
        <v>2.431</v>
      </c>
      <c r="H434" s="5" t="s">
        <v>569</v>
      </c>
      <c r="I434" s="84" t="s">
        <v>799</v>
      </c>
      <c r="J434" s="10">
        <f>VLOOKUP(I434,'1bis_Benchmarks CBAM'!$A$2:$B$20,2,FALSE)</f>
        <v>2.1465400000000003</v>
      </c>
    </row>
    <row r="435" spans="1:10" x14ac:dyDescent="0.3">
      <c r="A435" s="99" t="s">
        <v>426</v>
      </c>
      <c r="B435" s="86" t="s">
        <v>749</v>
      </c>
      <c r="C435" s="6">
        <v>1.87</v>
      </c>
      <c r="D435" s="6">
        <v>0.43</v>
      </c>
      <c r="E435" s="49">
        <f t="shared" si="12"/>
        <v>2.3000000000000003</v>
      </c>
      <c r="F435" s="10" t="b">
        <v>0</v>
      </c>
      <c r="G435" s="6">
        <f t="shared" si="13"/>
        <v>2.431</v>
      </c>
      <c r="H435" s="5" t="s">
        <v>569</v>
      </c>
      <c r="I435" s="84" t="s">
        <v>799</v>
      </c>
      <c r="J435" s="10">
        <f>VLOOKUP(I435,'1bis_Benchmarks CBAM'!$A$2:$B$20,2,FALSE)</f>
        <v>2.1465400000000003</v>
      </c>
    </row>
    <row r="436" spans="1:10" x14ac:dyDescent="0.3">
      <c r="A436" s="99" t="s">
        <v>427</v>
      </c>
      <c r="B436" s="86" t="s">
        <v>750</v>
      </c>
      <c r="C436" s="6">
        <v>1.93</v>
      </c>
      <c r="D436" s="6">
        <v>0.28999999999999998</v>
      </c>
      <c r="E436" s="49">
        <f t="shared" si="12"/>
        <v>2.2199999999999998</v>
      </c>
      <c r="F436" s="10" t="b">
        <v>0</v>
      </c>
      <c r="G436" s="6">
        <f t="shared" si="13"/>
        <v>2.5089999999999999</v>
      </c>
      <c r="H436" s="5" t="s">
        <v>569</v>
      </c>
      <c r="I436" s="84" t="s">
        <v>799</v>
      </c>
      <c r="J436" s="10">
        <f>VLOOKUP(I436,'1bis_Benchmarks CBAM'!$A$2:$B$20,2,FALSE)</f>
        <v>2.1465400000000003</v>
      </c>
    </row>
    <row r="437" spans="1:10" x14ac:dyDescent="0.3">
      <c r="A437" s="99" t="s">
        <v>428</v>
      </c>
      <c r="B437" s="86" t="s">
        <v>750</v>
      </c>
      <c r="C437" s="6">
        <v>1.93</v>
      </c>
      <c r="D437" s="6">
        <v>0.28999999999999998</v>
      </c>
      <c r="E437" s="49">
        <f t="shared" si="12"/>
        <v>2.2199999999999998</v>
      </c>
      <c r="F437" s="10" t="b">
        <v>0</v>
      </c>
      <c r="G437" s="6">
        <f t="shared" si="13"/>
        <v>2.5089999999999999</v>
      </c>
      <c r="H437" s="5" t="s">
        <v>569</v>
      </c>
      <c r="I437" s="84" t="s">
        <v>799</v>
      </c>
      <c r="J437" s="10">
        <f>VLOOKUP(I437,'1bis_Benchmarks CBAM'!$A$2:$B$20,2,FALSE)</f>
        <v>2.1465400000000003</v>
      </c>
    </row>
    <row r="438" spans="1:10" x14ac:dyDescent="0.3">
      <c r="A438" s="99" t="s">
        <v>429</v>
      </c>
      <c r="B438" s="86" t="s">
        <v>750</v>
      </c>
      <c r="C438" s="6">
        <v>1.93</v>
      </c>
      <c r="D438" s="6">
        <v>0.28999999999999998</v>
      </c>
      <c r="E438" s="49">
        <f t="shared" si="12"/>
        <v>2.2199999999999998</v>
      </c>
      <c r="F438" s="10" t="b">
        <v>0</v>
      </c>
      <c r="G438" s="6">
        <f t="shared" si="13"/>
        <v>2.5089999999999999</v>
      </c>
      <c r="H438" s="5" t="s">
        <v>569</v>
      </c>
      <c r="I438" s="84" t="s">
        <v>799</v>
      </c>
      <c r="J438" s="10">
        <f>VLOOKUP(I438,'1bis_Benchmarks CBAM'!$A$2:$B$20,2,FALSE)</f>
        <v>2.1465400000000003</v>
      </c>
    </row>
    <row r="439" spans="1:10" x14ac:dyDescent="0.3">
      <c r="A439" s="99" t="s">
        <v>430</v>
      </c>
      <c r="B439" s="86" t="s">
        <v>750</v>
      </c>
      <c r="C439" s="6">
        <v>1.93</v>
      </c>
      <c r="D439" s="6">
        <v>0.28999999999999998</v>
      </c>
      <c r="E439" s="49">
        <f t="shared" si="12"/>
        <v>2.2199999999999998</v>
      </c>
      <c r="F439" s="10" t="b">
        <v>0</v>
      </c>
      <c r="G439" s="6">
        <f t="shared" si="13"/>
        <v>2.5089999999999999</v>
      </c>
      <c r="H439" s="5" t="s">
        <v>569</v>
      </c>
      <c r="I439" s="84" t="s">
        <v>799</v>
      </c>
      <c r="J439" s="10">
        <f>VLOOKUP(I439,'1bis_Benchmarks CBAM'!$A$2:$B$20,2,FALSE)</f>
        <v>2.1465400000000003</v>
      </c>
    </row>
    <row r="440" spans="1:10" x14ac:dyDescent="0.3">
      <c r="A440" s="99" t="s">
        <v>431</v>
      </c>
      <c r="B440" s="86" t="s">
        <v>750</v>
      </c>
      <c r="C440" s="6">
        <v>1.93</v>
      </c>
      <c r="D440" s="6">
        <v>0.28999999999999998</v>
      </c>
      <c r="E440" s="49">
        <f t="shared" si="12"/>
        <v>2.2199999999999998</v>
      </c>
      <c r="F440" s="10" t="b">
        <v>0</v>
      </c>
      <c r="G440" s="6">
        <f t="shared" si="13"/>
        <v>2.5089999999999999</v>
      </c>
      <c r="H440" s="5" t="s">
        <v>569</v>
      </c>
      <c r="I440" s="84" t="s">
        <v>799</v>
      </c>
      <c r="J440" s="10">
        <f>VLOOKUP(I440,'1bis_Benchmarks CBAM'!$A$2:$B$20,2,FALSE)</f>
        <v>2.1465400000000003</v>
      </c>
    </row>
    <row r="441" spans="1:10" x14ac:dyDescent="0.3">
      <c r="A441" s="99" t="s">
        <v>432</v>
      </c>
      <c r="B441" s="86" t="s">
        <v>750</v>
      </c>
      <c r="C441" s="6">
        <v>1.93</v>
      </c>
      <c r="D441" s="6">
        <v>0.28999999999999998</v>
      </c>
      <c r="E441" s="49">
        <f t="shared" si="12"/>
        <v>2.2199999999999998</v>
      </c>
      <c r="F441" s="10" t="b">
        <v>0</v>
      </c>
      <c r="G441" s="6">
        <f t="shared" si="13"/>
        <v>2.5089999999999999</v>
      </c>
      <c r="H441" s="5" t="s">
        <v>569</v>
      </c>
      <c r="I441" s="84" t="s">
        <v>799</v>
      </c>
      <c r="J441" s="10">
        <f>VLOOKUP(I441,'1bis_Benchmarks CBAM'!$A$2:$B$20,2,FALSE)</f>
        <v>2.1465400000000003</v>
      </c>
    </row>
    <row r="442" spans="1:10" x14ac:dyDescent="0.3">
      <c r="A442" s="99" t="s">
        <v>433</v>
      </c>
      <c r="B442" s="86" t="s">
        <v>750</v>
      </c>
      <c r="C442" s="6">
        <v>1.93</v>
      </c>
      <c r="D442" s="6">
        <v>0.28999999999999998</v>
      </c>
      <c r="E442" s="49">
        <f t="shared" si="12"/>
        <v>2.2199999999999998</v>
      </c>
      <c r="F442" s="10" t="b">
        <v>0</v>
      </c>
      <c r="G442" s="6">
        <f t="shared" si="13"/>
        <v>2.5089999999999999</v>
      </c>
      <c r="H442" s="5" t="s">
        <v>569</v>
      </c>
      <c r="I442" s="84" t="s">
        <v>799</v>
      </c>
      <c r="J442" s="10">
        <f>VLOOKUP(I442,'1bis_Benchmarks CBAM'!$A$2:$B$20,2,FALSE)</f>
        <v>2.1465400000000003</v>
      </c>
    </row>
    <row r="443" spans="1:10" x14ac:dyDescent="0.3">
      <c r="A443" s="99" t="s">
        <v>434</v>
      </c>
      <c r="B443" s="86" t="s">
        <v>750</v>
      </c>
      <c r="C443" s="6">
        <v>1.93</v>
      </c>
      <c r="D443" s="6">
        <v>0.28999999999999998</v>
      </c>
      <c r="E443" s="49">
        <f t="shared" si="12"/>
        <v>2.2199999999999998</v>
      </c>
      <c r="F443" s="10" t="b">
        <v>0</v>
      </c>
      <c r="G443" s="6">
        <f t="shared" si="13"/>
        <v>2.5089999999999999</v>
      </c>
      <c r="H443" s="5" t="s">
        <v>569</v>
      </c>
      <c r="I443" s="84" t="s">
        <v>799</v>
      </c>
      <c r="J443" s="10">
        <f>VLOOKUP(I443,'1bis_Benchmarks CBAM'!$A$2:$B$20,2,FALSE)</f>
        <v>2.1465400000000003</v>
      </c>
    </row>
    <row r="444" spans="1:10" x14ac:dyDescent="0.3">
      <c r="A444" s="99" t="s">
        <v>435</v>
      </c>
      <c r="B444" s="86" t="s">
        <v>750</v>
      </c>
      <c r="C444" s="6">
        <v>1.93</v>
      </c>
      <c r="D444" s="6">
        <v>0.28999999999999998</v>
      </c>
      <c r="E444" s="49">
        <f t="shared" si="12"/>
        <v>2.2199999999999998</v>
      </c>
      <c r="F444" s="10" t="b">
        <v>0</v>
      </c>
      <c r="G444" s="6">
        <f t="shared" si="13"/>
        <v>2.5089999999999999</v>
      </c>
      <c r="H444" s="5" t="s">
        <v>569</v>
      </c>
      <c r="I444" s="84" t="s">
        <v>799</v>
      </c>
      <c r="J444" s="10">
        <f>VLOOKUP(I444,'1bis_Benchmarks CBAM'!$A$2:$B$20,2,FALSE)</f>
        <v>2.1465400000000003</v>
      </c>
    </row>
    <row r="445" spans="1:10" x14ac:dyDescent="0.3">
      <c r="A445" s="99" t="s">
        <v>436</v>
      </c>
      <c r="B445" s="86" t="s">
        <v>751</v>
      </c>
      <c r="C445" s="6">
        <v>2.46</v>
      </c>
      <c r="D445" s="6">
        <v>2.5499999999999998</v>
      </c>
      <c r="E445" s="49">
        <f t="shared" si="12"/>
        <v>5.01</v>
      </c>
      <c r="F445" s="10" t="b">
        <v>0</v>
      </c>
      <c r="G445" s="6">
        <f t="shared" si="13"/>
        <v>3.198</v>
      </c>
      <c r="H445" s="5" t="s">
        <v>569</v>
      </c>
      <c r="I445" s="84" t="s">
        <v>799</v>
      </c>
      <c r="J445" s="10">
        <f>VLOOKUP(I445,'1bis_Benchmarks CBAM'!$A$2:$B$20,2,FALSE)</f>
        <v>2.1465400000000003</v>
      </c>
    </row>
    <row r="446" spans="1:10" x14ac:dyDescent="0.3">
      <c r="A446" s="99" t="s">
        <v>437</v>
      </c>
      <c r="B446" s="86" t="s">
        <v>751</v>
      </c>
      <c r="C446" s="6">
        <v>2.46</v>
      </c>
      <c r="D446" s="6">
        <v>2.5499999999999998</v>
      </c>
      <c r="E446" s="49">
        <f t="shared" si="12"/>
        <v>5.01</v>
      </c>
      <c r="F446" s="10" t="b">
        <v>0</v>
      </c>
      <c r="G446" s="6">
        <f t="shared" si="13"/>
        <v>3.198</v>
      </c>
      <c r="H446" s="5" t="s">
        <v>569</v>
      </c>
      <c r="I446" s="84" t="s">
        <v>799</v>
      </c>
      <c r="J446" s="10">
        <f>VLOOKUP(I446,'1bis_Benchmarks CBAM'!$A$2:$B$20,2,FALSE)</f>
        <v>2.1465400000000003</v>
      </c>
    </row>
    <row r="447" spans="1:10" x14ac:dyDescent="0.3">
      <c r="A447" s="99" t="s">
        <v>438</v>
      </c>
      <c r="B447" s="86" t="s">
        <v>751</v>
      </c>
      <c r="C447" s="6">
        <v>2.46</v>
      </c>
      <c r="D447" s="6">
        <v>2.5499999999999998</v>
      </c>
      <c r="E447" s="49">
        <f t="shared" si="12"/>
        <v>5.01</v>
      </c>
      <c r="F447" s="10" t="b">
        <v>0</v>
      </c>
      <c r="G447" s="6">
        <f t="shared" si="13"/>
        <v>3.198</v>
      </c>
      <c r="H447" s="5" t="s">
        <v>569</v>
      </c>
      <c r="I447" s="84" t="s">
        <v>799</v>
      </c>
      <c r="J447" s="10">
        <f>VLOOKUP(I447,'1bis_Benchmarks CBAM'!$A$2:$B$20,2,FALSE)</f>
        <v>2.1465400000000003</v>
      </c>
    </row>
    <row r="448" spans="1:10" x14ac:dyDescent="0.3">
      <c r="A448" s="99" t="s">
        <v>439</v>
      </c>
      <c r="B448" s="86" t="s">
        <v>751</v>
      </c>
      <c r="C448" s="6">
        <v>2.46</v>
      </c>
      <c r="D448" s="6">
        <v>2.5499999999999998</v>
      </c>
      <c r="E448" s="49">
        <f t="shared" si="12"/>
        <v>5.01</v>
      </c>
      <c r="F448" s="10" t="b">
        <v>0</v>
      </c>
      <c r="G448" s="6">
        <f t="shared" si="13"/>
        <v>3.198</v>
      </c>
      <c r="H448" s="5" t="s">
        <v>569</v>
      </c>
      <c r="I448" s="84" t="s">
        <v>799</v>
      </c>
      <c r="J448" s="10">
        <f>VLOOKUP(I448,'1bis_Benchmarks CBAM'!$A$2:$B$20,2,FALSE)</f>
        <v>2.1465400000000003</v>
      </c>
    </row>
    <row r="449" spans="1:10" x14ac:dyDescent="0.3">
      <c r="A449" s="99" t="s">
        <v>440</v>
      </c>
      <c r="B449" s="86" t="s">
        <v>751</v>
      </c>
      <c r="C449" s="6">
        <v>2.46</v>
      </c>
      <c r="D449" s="6">
        <v>2.5499999999999998</v>
      </c>
      <c r="E449" s="49">
        <f t="shared" si="12"/>
        <v>5.01</v>
      </c>
      <c r="F449" s="10" t="b">
        <v>0</v>
      </c>
      <c r="G449" s="6">
        <f t="shared" si="13"/>
        <v>3.198</v>
      </c>
      <c r="H449" s="5" t="s">
        <v>569</v>
      </c>
      <c r="I449" s="84" t="s">
        <v>799</v>
      </c>
      <c r="J449" s="10">
        <f>VLOOKUP(I449,'1bis_Benchmarks CBAM'!$A$2:$B$20,2,FALSE)</f>
        <v>2.1465400000000003</v>
      </c>
    </row>
    <row r="450" spans="1:10" x14ac:dyDescent="0.3">
      <c r="A450" s="99" t="s">
        <v>441</v>
      </c>
      <c r="B450" s="86" t="s">
        <v>751</v>
      </c>
      <c r="C450" s="6">
        <v>2.46</v>
      </c>
      <c r="D450" s="6">
        <v>2.5499999999999998</v>
      </c>
      <c r="E450" s="49">
        <f t="shared" si="12"/>
        <v>5.01</v>
      </c>
      <c r="F450" s="10" t="b">
        <v>0</v>
      </c>
      <c r="G450" s="6">
        <f t="shared" si="13"/>
        <v>3.198</v>
      </c>
      <c r="H450" s="5" t="s">
        <v>569</v>
      </c>
      <c r="I450" s="84" t="s">
        <v>799</v>
      </c>
      <c r="J450" s="10">
        <f>VLOOKUP(I450,'1bis_Benchmarks CBAM'!$A$2:$B$20,2,FALSE)</f>
        <v>2.1465400000000003</v>
      </c>
    </row>
    <row r="451" spans="1:10" x14ac:dyDescent="0.3">
      <c r="A451" s="99" t="s">
        <v>442</v>
      </c>
      <c r="B451" s="86" t="s">
        <v>751</v>
      </c>
      <c r="C451" s="6">
        <v>2.46</v>
      </c>
      <c r="D451" s="6">
        <v>2.5499999999999998</v>
      </c>
      <c r="E451" s="49">
        <f t="shared" si="12"/>
        <v>5.01</v>
      </c>
      <c r="F451" s="10" t="b">
        <v>0</v>
      </c>
      <c r="G451" s="6">
        <f t="shared" si="13"/>
        <v>3.198</v>
      </c>
      <c r="H451" s="5" t="s">
        <v>569</v>
      </c>
      <c r="I451" s="84" t="s">
        <v>799</v>
      </c>
      <c r="J451" s="10">
        <f>VLOOKUP(I451,'1bis_Benchmarks CBAM'!$A$2:$B$20,2,FALSE)</f>
        <v>2.1465400000000003</v>
      </c>
    </row>
    <row r="452" spans="1:10" x14ac:dyDescent="0.3">
      <c r="A452" s="99" t="s">
        <v>443</v>
      </c>
      <c r="B452" s="86" t="s">
        <v>752</v>
      </c>
      <c r="C452" s="6">
        <v>1.97</v>
      </c>
      <c r="D452" s="6">
        <v>0.39</v>
      </c>
      <c r="E452" s="49">
        <f t="shared" ref="E452:E515" si="14">C452+D452</f>
        <v>2.36</v>
      </c>
      <c r="F452" s="10" t="b">
        <v>0</v>
      </c>
      <c r="G452" s="6">
        <f t="shared" ref="G452:G515" si="15">IF(F452,C452+D452,C452)*1.3</f>
        <v>2.5609999999999999</v>
      </c>
      <c r="H452" s="5" t="s">
        <v>569</v>
      </c>
      <c r="I452" s="84" t="s">
        <v>799</v>
      </c>
      <c r="J452" s="10">
        <f>VLOOKUP(I452,'1bis_Benchmarks CBAM'!$A$2:$B$20,2,FALSE)</f>
        <v>2.1465400000000003</v>
      </c>
    </row>
    <row r="453" spans="1:10" x14ac:dyDescent="0.3">
      <c r="A453" s="99" t="s">
        <v>444</v>
      </c>
      <c r="B453" s="86" t="s">
        <v>752</v>
      </c>
      <c r="C453" s="6">
        <v>1.97</v>
      </c>
      <c r="D453" s="6">
        <v>0.39</v>
      </c>
      <c r="E453" s="49">
        <f t="shared" si="14"/>
        <v>2.36</v>
      </c>
      <c r="F453" s="10" t="b">
        <v>0</v>
      </c>
      <c r="G453" s="6">
        <f t="shared" si="15"/>
        <v>2.5609999999999999</v>
      </c>
      <c r="H453" s="5" t="s">
        <v>569</v>
      </c>
      <c r="I453" s="84" t="s">
        <v>799</v>
      </c>
      <c r="J453" s="10">
        <f>VLOOKUP(I453,'1bis_Benchmarks CBAM'!$A$2:$B$20,2,FALSE)</f>
        <v>2.1465400000000003</v>
      </c>
    </row>
    <row r="454" spans="1:10" x14ac:dyDescent="0.3">
      <c r="A454" s="99" t="s">
        <v>445</v>
      </c>
      <c r="B454" s="86" t="s">
        <v>752</v>
      </c>
      <c r="C454" s="6">
        <v>1.97</v>
      </c>
      <c r="D454" s="6">
        <v>0.39</v>
      </c>
      <c r="E454" s="49">
        <f t="shared" si="14"/>
        <v>2.36</v>
      </c>
      <c r="F454" s="10" t="b">
        <v>0</v>
      </c>
      <c r="G454" s="6">
        <f t="shared" si="15"/>
        <v>2.5609999999999999</v>
      </c>
      <c r="H454" s="5" t="s">
        <v>569</v>
      </c>
      <c r="I454" s="84" t="s">
        <v>799</v>
      </c>
      <c r="J454" s="10">
        <f>VLOOKUP(I454,'1bis_Benchmarks CBAM'!$A$2:$B$20,2,FALSE)</f>
        <v>2.1465400000000003</v>
      </c>
    </row>
    <row r="455" spans="1:10" x14ac:dyDescent="0.3">
      <c r="A455" s="99" t="s">
        <v>446</v>
      </c>
      <c r="B455" s="86" t="s">
        <v>752</v>
      </c>
      <c r="C455" s="6">
        <v>1.97</v>
      </c>
      <c r="D455" s="6">
        <v>0.39</v>
      </c>
      <c r="E455" s="49">
        <f t="shared" si="14"/>
        <v>2.36</v>
      </c>
      <c r="F455" s="10" t="b">
        <v>0</v>
      </c>
      <c r="G455" s="6">
        <f t="shared" si="15"/>
        <v>2.5609999999999999</v>
      </c>
      <c r="H455" s="5" t="s">
        <v>569</v>
      </c>
      <c r="I455" s="84" t="s">
        <v>799</v>
      </c>
      <c r="J455" s="10">
        <f>VLOOKUP(I455,'1bis_Benchmarks CBAM'!$A$2:$B$20,2,FALSE)</f>
        <v>2.1465400000000003</v>
      </c>
    </row>
    <row r="456" spans="1:10" x14ac:dyDescent="0.3">
      <c r="A456" s="99" t="s">
        <v>447</v>
      </c>
      <c r="B456" s="86" t="s">
        <v>752</v>
      </c>
      <c r="C456" s="6">
        <v>1.97</v>
      </c>
      <c r="D456" s="6">
        <v>0.39</v>
      </c>
      <c r="E456" s="49">
        <f t="shared" si="14"/>
        <v>2.36</v>
      </c>
      <c r="F456" s="10" t="b">
        <v>0</v>
      </c>
      <c r="G456" s="6">
        <f t="shared" si="15"/>
        <v>2.5609999999999999</v>
      </c>
      <c r="H456" s="5" t="s">
        <v>569</v>
      </c>
      <c r="I456" s="84" t="s">
        <v>799</v>
      </c>
      <c r="J456" s="10">
        <f>VLOOKUP(I456,'1bis_Benchmarks CBAM'!$A$2:$B$20,2,FALSE)</f>
        <v>2.1465400000000003</v>
      </c>
    </row>
    <row r="457" spans="1:10" x14ac:dyDescent="0.3">
      <c r="A457" s="99" t="s">
        <v>448</v>
      </c>
      <c r="B457" s="86" t="s">
        <v>753</v>
      </c>
      <c r="C457" s="6">
        <v>1.97</v>
      </c>
      <c r="D457" s="6">
        <v>0.39</v>
      </c>
      <c r="E457" s="49">
        <f t="shared" si="14"/>
        <v>2.36</v>
      </c>
      <c r="F457" s="10" t="b">
        <v>0</v>
      </c>
      <c r="G457" s="6">
        <f t="shared" si="15"/>
        <v>2.5609999999999999</v>
      </c>
      <c r="H457" s="5" t="s">
        <v>569</v>
      </c>
      <c r="I457" s="84" t="s">
        <v>799</v>
      </c>
      <c r="J457" s="10">
        <f>VLOOKUP(I457,'1bis_Benchmarks CBAM'!$A$2:$B$20,2,FALSE)</f>
        <v>2.1465400000000003</v>
      </c>
    </row>
    <row r="458" spans="1:10" x14ac:dyDescent="0.3">
      <c r="A458" s="99" t="s">
        <v>449</v>
      </c>
      <c r="B458" s="86" t="s">
        <v>753</v>
      </c>
      <c r="C458" s="6">
        <v>1.97</v>
      </c>
      <c r="D458" s="6">
        <v>0.39</v>
      </c>
      <c r="E458" s="49">
        <f t="shared" si="14"/>
        <v>2.36</v>
      </c>
      <c r="F458" s="10" t="b">
        <v>0</v>
      </c>
      <c r="G458" s="6">
        <f t="shared" si="15"/>
        <v>2.5609999999999999</v>
      </c>
      <c r="H458" s="5" t="s">
        <v>569</v>
      </c>
      <c r="I458" s="84" t="s">
        <v>799</v>
      </c>
      <c r="J458" s="10">
        <f>VLOOKUP(I458,'1bis_Benchmarks CBAM'!$A$2:$B$20,2,FALSE)</f>
        <v>2.1465400000000003</v>
      </c>
    </row>
    <row r="459" spans="1:10" x14ac:dyDescent="0.3">
      <c r="A459" s="99" t="s">
        <v>450</v>
      </c>
      <c r="B459" s="86" t="s">
        <v>753</v>
      </c>
      <c r="C459" s="6">
        <v>1.97</v>
      </c>
      <c r="D459" s="6">
        <v>0.39</v>
      </c>
      <c r="E459" s="49">
        <f t="shared" si="14"/>
        <v>2.36</v>
      </c>
      <c r="F459" s="10" t="b">
        <v>0</v>
      </c>
      <c r="G459" s="6">
        <f t="shared" si="15"/>
        <v>2.5609999999999999</v>
      </c>
      <c r="H459" s="5" t="s">
        <v>569</v>
      </c>
      <c r="I459" s="84" t="s">
        <v>799</v>
      </c>
      <c r="J459" s="10">
        <f>VLOOKUP(I459,'1bis_Benchmarks CBAM'!$A$2:$B$20,2,FALSE)</f>
        <v>2.1465400000000003</v>
      </c>
    </row>
    <row r="460" spans="1:10" x14ac:dyDescent="0.3">
      <c r="A460" s="99" t="s">
        <v>451</v>
      </c>
      <c r="B460" s="86" t="s">
        <v>753</v>
      </c>
      <c r="C460" s="6">
        <v>1.97</v>
      </c>
      <c r="D460" s="6">
        <v>0.39</v>
      </c>
      <c r="E460" s="49">
        <f t="shared" si="14"/>
        <v>2.36</v>
      </c>
      <c r="F460" s="10" t="b">
        <v>0</v>
      </c>
      <c r="G460" s="6">
        <f t="shared" si="15"/>
        <v>2.5609999999999999</v>
      </c>
      <c r="H460" s="5" t="s">
        <v>569</v>
      </c>
      <c r="I460" s="84" t="s">
        <v>799</v>
      </c>
      <c r="J460" s="10">
        <f>VLOOKUP(I460,'1bis_Benchmarks CBAM'!$A$2:$B$20,2,FALSE)</f>
        <v>2.1465400000000003</v>
      </c>
    </row>
    <row r="461" spans="1:10" x14ac:dyDescent="0.3">
      <c r="A461" s="99" t="s">
        <v>452</v>
      </c>
      <c r="B461" s="86" t="s">
        <v>753</v>
      </c>
      <c r="C461" s="6">
        <v>1.97</v>
      </c>
      <c r="D461" s="6">
        <v>0.39</v>
      </c>
      <c r="E461" s="49">
        <f t="shared" si="14"/>
        <v>2.36</v>
      </c>
      <c r="F461" s="10" t="b">
        <v>0</v>
      </c>
      <c r="G461" s="6">
        <f t="shared" si="15"/>
        <v>2.5609999999999999</v>
      </c>
      <c r="H461" s="5" t="s">
        <v>569</v>
      </c>
      <c r="I461" s="84" t="s">
        <v>799</v>
      </c>
      <c r="J461" s="10">
        <f>VLOOKUP(I461,'1bis_Benchmarks CBAM'!$A$2:$B$20,2,FALSE)</f>
        <v>2.1465400000000003</v>
      </c>
    </row>
    <row r="462" spans="1:10" x14ac:dyDescent="0.3">
      <c r="A462" s="99" t="s">
        <v>453</v>
      </c>
      <c r="B462" s="86" t="s">
        <v>753</v>
      </c>
      <c r="C462" s="6">
        <v>1.97</v>
      </c>
      <c r="D462" s="6">
        <v>0.39</v>
      </c>
      <c r="E462" s="49">
        <f t="shared" si="14"/>
        <v>2.36</v>
      </c>
      <c r="F462" s="10" t="b">
        <v>0</v>
      </c>
      <c r="G462" s="6">
        <f t="shared" si="15"/>
        <v>2.5609999999999999</v>
      </c>
      <c r="H462" s="5" t="s">
        <v>569</v>
      </c>
      <c r="I462" s="84" t="s">
        <v>799</v>
      </c>
      <c r="J462" s="10">
        <f>VLOOKUP(I462,'1bis_Benchmarks CBAM'!$A$2:$B$20,2,FALSE)</f>
        <v>2.1465400000000003</v>
      </c>
    </row>
    <row r="463" spans="1:10" x14ac:dyDescent="0.3">
      <c r="A463" s="99" t="s">
        <v>454</v>
      </c>
      <c r="B463" s="86" t="s">
        <v>753</v>
      </c>
      <c r="C463" s="6">
        <v>1.97</v>
      </c>
      <c r="D463" s="6">
        <v>0.39</v>
      </c>
      <c r="E463" s="49">
        <f t="shared" si="14"/>
        <v>2.36</v>
      </c>
      <c r="F463" s="10" t="b">
        <v>0</v>
      </c>
      <c r="G463" s="6">
        <f t="shared" si="15"/>
        <v>2.5609999999999999</v>
      </c>
      <c r="H463" s="5" t="s">
        <v>569</v>
      </c>
      <c r="I463" s="84" t="s">
        <v>799</v>
      </c>
      <c r="J463" s="10">
        <f>VLOOKUP(I463,'1bis_Benchmarks CBAM'!$A$2:$B$20,2,FALSE)</f>
        <v>2.1465400000000003</v>
      </c>
    </row>
    <row r="464" spans="1:10" x14ac:dyDescent="0.3">
      <c r="A464" s="99" t="s">
        <v>455</v>
      </c>
      <c r="B464" s="86" t="s">
        <v>754</v>
      </c>
      <c r="C464" s="6">
        <v>1.89</v>
      </c>
      <c r="D464" s="6">
        <v>0.32</v>
      </c>
      <c r="E464" s="49">
        <f t="shared" si="14"/>
        <v>2.21</v>
      </c>
      <c r="F464" s="10" t="b">
        <v>0</v>
      </c>
      <c r="G464" s="6">
        <f t="shared" si="15"/>
        <v>2.4569999999999999</v>
      </c>
      <c r="H464" s="5" t="s">
        <v>569</v>
      </c>
      <c r="I464" s="84" t="s">
        <v>799</v>
      </c>
      <c r="J464" s="10">
        <f>VLOOKUP(I464,'1bis_Benchmarks CBAM'!$A$2:$B$20,2,FALSE)</f>
        <v>2.1465400000000003</v>
      </c>
    </row>
    <row r="465" spans="1:10" x14ac:dyDescent="0.3">
      <c r="A465" s="99" t="s">
        <v>456</v>
      </c>
      <c r="B465" s="86" t="s">
        <v>754</v>
      </c>
      <c r="C465" s="6">
        <v>1.89</v>
      </c>
      <c r="D465" s="6">
        <v>0.32</v>
      </c>
      <c r="E465" s="49">
        <f t="shared" si="14"/>
        <v>2.21</v>
      </c>
      <c r="F465" s="10" t="b">
        <v>0</v>
      </c>
      <c r="G465" s="6">
        <f t="shared" si="15"/>
        <v>2.4569999999999999</v>
      </c>
      <c r="H465" s="5" t="s">
        <v>569</v>
      </c>
      <c r="I465" s="84" t="s">
        <v>799</v>
      </c>
      <c r="J465" s="10">
        <f>VLOOKUP(I465,'1bis_Benchmarks CBAM'!$A$2:$B$20,2,FALSE)</f>
        <v>2.1465400000000003</v>
      </c>
    </row>
    <row r="466" spans="1:10" x14ac:dyDescent="0.3">
      <c r="A466" s="99" t="s">
        <v>457</v>
      </c>
      <c r="B466" s="86" t="s">
        <v>754</v>
      </c>
      <c r="C466" s="6">
        <v>1.89</v>
      </c>
      <c r="D466" s="6">
        <v>0.32</v>
      </c>
      <c r="E466" s="49">
        <f t="shared" si="14"/>
        <v>2.21</v>
      </c>
      <c r="F466" s="10" t="b">
        <v>0</v>
      </c>
      <c r="G466" s="6">
        <f t="shared" si="15"/>
        <v>2.4569999999999999</v>
      </c>
      <c r="H466" s="5" t="s">
        <v>569</v>
      </c>
      <c r="I466" s="84" t="s">
        <v>799</v>
      </c>
      <c r="J466" s="10">
        <f>VLOOKUP(I466,'1bis_Benchmarks CBAM'!$A$2:$B$20,2,FALSE)</f>
        <v>2.1465400000000003</v>
      </c>
    </row>
    <row r="467" spans="1:10" x14ac:dyDescent="0.3">
      <c r="A467" s="99" t="s">
        <v>458</v>
      </c>
      <c r="B467" s="86" t="s">
        <v>754</v>
      </c>
      <c r="C467" s="6">
        <v>1.89</v>
      </c>
      <c r="D467" s="6">
        <v>0.32</v>
      </c>
      <c r="E467" s="49">
        <f t="shared" si="14"/>
        <v>2.21</v>
      </c>
      <c r="F467" s="10" t="b">
        <v>0</v>
      </c>
      <c r="G467" s="6">
        <f t="shared" si="15"/>
        <v>2.4569999999999999</v>
      </c>
      <c r="H467" s="5" t="s">
        <v>569</v>
      </c>
      <c r="I467" s="84" t="s">
        <v>799</v>
      </c>
      <c r="J467" s="10">
        <f>VLOOKUP(I467,'1bis_Benchmarks CBAM'!$A$2:$B$20,2,FALSE)</f>
        <v>2.1465400000000003</v>
      </c>
    </row>
    <row r="468" spans="1:10" x14ac:dyDescent="0.3">
      <c r="A468" s="99" t="s">
        <v>459</v>
      </c>
      <c r="B468" s="86" t="s">
        <v>754</v>
      </c>
      <c r="C468" s="6">
        <v>1.89</v>
      </c>
      <c r="D468" s="6">
        <v>0.32</v>
      </c>
      <c r="E468" s="49">
        <f t="shared" si="14"/>
        <v>2.21</v>
      </c>
      <c r="F468" s="10" t="b">
        <v>0</v>
      </c>
      <c r="G468" s="6">
        <f t="shared" si="15"/>
        <v>2.4569999999999999</v>
      </c>
      <c r="H468" s="5" t="s">
        <v>569</v>
      </c>
      <c r="I468" s="84" t="s">
        <v>799</v>
      </c>
      <c r="J468" s="10">
        <f>VLOOKUP(I468,'1bis_Benchmarks CBAM'!$A$2:$B$20,2,FALSE)</f>
        <v>2.1465400000000003</v>
      </c>
    </row>
    <row r="469" spans="1:10" x14ac:dyDescent="0.3">
      <c r="A469" s="99" t="s">
        <v>460</v>
      </c>
      <c r="B469" s="86" t="s">
        <v>754</v>
      </c>
      <c r="C469" s="6">
        <v>1.89</v>
      </c>
      <c r="D469" s="6">
        <v>0.32</v>
      </c>
      <c r="E469" s="49">
        <f t="shared" si="14"/>
        <v>2.21</v>
      </c>
      <c r="F469" s="10" t="b">
        <v>0</v>
      </c>
      <c r="G469" s="6">
        <f t="shared" si="15"/>
        <v>2.4569999999999999</v>
      </c>
      <c r="H469" s="5" t="s">
        <v>569</v>
      </c>
      <c r="I469" s="84" t="s">
        <v>799</v>
      </c>
      <c r="J469" s="10">
        <f>VLOOKUP(I469,'1bis_Benchmarks CBAM'!$A$2:$B$20,2,FALSE)</f>
        <v>2.1465400000000003</v>
      </c>
    </row>
    <row r="470" spans="1:10" x14ac:dyDescent="0.3">
      <c r="A470" s="99" t="s">
        <v>461</v>
      </c>
      <c r="B470" s="86" t="s">
        <v>755</v>
      </c>
      <c r="C470" s="6">
        <v>1.89</v>
      </c>
      <c r="D470" s="6">
        <v>0.32</v>
      </c>
      <c r="E470" s="49">
        <f t="shared" si="14"/>
        <v>2.21</v>
      </c>
      <c r="F470" s="10" t="b">
        <v>0</v>
      </c>
      <c r="G470" s="6">
        <f t="shared" si="15"/>
        <v>2.4569999999999999</v>
      </c>
      <c r="H470" s="5" t="s">
        <v>569</v>
      </c>
      <c r="I470" s="84" t="s">
        <v>799</v>
      </c>
      <c r="J470" s="10">
        <f>VLOOKUP(I470,'1bis_Benchmarks CBAM'!$A$2:$B$20,2,FALSE)</f>
        <v>2.1465400000000003</v>
      </c>
    </row>
    <row r="471" spans="1:10" x14ac:dyDescent="0.3">
      <c r="A471" s="99" t="s">
        <v>462</v>
      </c>
      <c r="B471" s="86" t="s">
        <v>756</v>
      </c>
      <c r="C471" s="6">
        <v>2.1</v>
      </c>
      <c r="D471" s="6">
        <v>1.99</v>
      </c>
      <c r="E471" s="49">
        <f t="shared" si="14"/>
        <v>4.09</v>
      </c>
      <c r="F471" s="10" t="b">
        <v>0</v>
      </c>
      <c r="G471" s="6">
        <f t="shared" si="15"/>
        <v>2.7300000000000004</v>
      </c>
      <c r="H471" s="5" t="s">
        <v>569</v>
      </c>
      <c r="I471" s="84" t="s">
        <v>799</v>
      </c>
      <c r="J471" s="10">
        <f>VLOOKUP(I471,'1bis_Benchmarks CBAM'!$A$2:$B$20,2,FALSE)</f>
        <v>2.1465400000000003</v>
      </c>
    </row>
    <row r="472" spans="1:10" x14ac:dyDescent="0.3">
      <c r="A472" s="99" t="s">
        <v>463</v>
      </c>
      <c r="B472" s="86" t="s">
        <v>755</v>
      </c>
      <c r="C472" s="6">
        <v>1.89</v>
      </c>
      <c r="D472" s="6">
        <v>0.32</v>
      </c>
      <c r="E472" s="49">
        <f t="shared" si="14"/>
        <v>2.21</v>
      </c>
      <c r="F472" s="10" t="b">
        <v>0</v>
      </c>
      <c r="G472" s="6">
        <f t="shared" si="15"/>
        <v>2.4569999999999999</v>
      </c>
      <c r="H472" s="5" t="s">
        <v>569</v>
      </c>
      <c r="I472" s="84" t="s">
        <v>799</v>
      </c>
      <c r="J472" s="10">
        <f>VLOOKUP(I472,'1bis_Benchmarks CBAM'!$A$2:$B$20,2,FALSE)</f>
        <v>2.1465400000000003</v>
      </c>
    </row>
    <row r="473" spans="1:10" x14ac:dyDescent="0.3">
      <c r="A473" s="99" t="s">
        <v>464</v>
      </c>
      <c r="B473" s="86" t="s">
        <v>755</v>
      </c>
      <c r="C473" s="6">
        <v>1.89</v>
      </c>
      <c r="D473" s="6">
        <v>0.32</v>
      </c>
      <c r="E473" s="49">
        <f t="shared" si="14"/>
        <v>2.21</v>
      </c>
      <c r="F473" s="10" t="b">
        <v>0</v>
      </c>
      <c r="G473" s="6">
        <f t="shared" si="15"/>
        <v>2.4569999999999999</v>
      </c>
      <c r="H473" s="5" t="s">
        <v>569</v>
      </c>
      <c r="I473" s="84" t="s">
        <v>799</v>
      </c>
      <c r="J473" s="10">
        <f>VLOOKUP(I473,'1bis_Benchmarks CBAM'!$A$2:$B$20,2,FALSE)</f>
        <v>2.1465400000000003</v>
      </c>
    </row>
    <row r="474" spans="1:10" x14ac:dyDescent="0.3">
      <c r="A474" s="99" t="s">
        <v>465</v>
      </c>
      <c r="B474" s="86" t="s">
        <v>756</v>
      </c>
      <c r="C474" s="6">
        <v>2.1</v>
      </c>
      <c r="D474" s="6">
        <v>1.99</v>
      </c>
      <c r="E474" s="49">
        <f t="shared" si="14"/>
        <v>4.09</v>
      </c>
      <c r="F474" s="10" t="b">
        <v>0</v>
      </c>
      <c r="G474" s="6">
        <f t="shared" si="15"/>
        <v>2.7300000000000004</v>
      </c>
      <c r="H474" s="5" t="s">
        <v>569</v>
      </c>
      <c r="I474" s="84" t="s">
        <v>799</v>
      </c>
      <c r="J474" s="10">
        <f>VLOOKUP(I474,'1bis_Benchmarks CBAM'!$A$2:$B$20,2,FALSE)</f>
        <v>2.1465400000000003</v>
      </c>
    </row>
    <row r="475" spans="1:10" x14ac:dyDescent="0.3">
      <c r="A475" s="99" t="s">
        <v>466</v>
      </c>
      <c r="B475" s="86" t="s">
        <v>755</v>
      </c>
      <c r="C475" s="6">
        <v>1.89</v>
      </c>
      <c r="D475" s="6">
        <v>0.32</v>
      </c>
      <c r="E475" s="49">
        <f t="shared" si="14"/>
        <v>2.21</v>
      </c>
      <c r="F475" s="10" t="b">
        <v>0</v>
      </c>
      <c r="G475" s="6">
        <f t="shared" si="15"/>
        <v>2.4569999999999999</v>
      </c>
      <c r="H475" s="5" t="s">
        <v>569</v>
      </c>
      <c r="I475" s="84" t="s">
        <v>799</v>
      </c>
      <c r="J475" s="10">
        <f>VLOOKUP(I475,'1bis_Benchmarks CBAM'!$A$2:$B$20,2,FALSE)</f>
        <v>2.1465400000000003</v>
      </c>
    </row>
    <row r="476" spans="1:10" x14ac:dyDescent="0.3">
      <c r="A476" s="99" t="s">
        <v>467</v>
      </c>
      <c r="B476" s="86" t="s">
        <v>755</v>
      </c>
      <c r="C476" s="6">
        <v>1.89</v>
      </c>
      <c r="D476" s="6">
        <v>0.32</v>
      </c>
      <c r="E476" s="49">
        <f t="shared" si="14"/>
        <v>2.21</v>
      </c>
      <c r="F476" s="10" t="b">
        <v>0</v>
      </c>
      <c r="G476" s="6">
        <f t="shared" si="15"/>
        <v>2.4569999999999999</v>
      </c>
      <c r="H476" s="5" t="s">
        <v>569</v>
      </c>
      <c r="I476" s="84" t="s">
        <v>799</v>
      </c>
      <c r="J476" s="10">
        <f>VLOOKUP(I476,'1bis_Benchmarks CBAM'!$A$2:$B$20,2,FALSE)</f>
        <v>2.1465400000000003</v>
      </c>
    </row>
    <row r="477" spans="1:10" x14ac:dyDescent="0.3">
      <c r="A477" s="99" t="s">
        <v>468</v>
      </c>
      <c r="B477" s="86" t="s">
        <v>757</v>
      </c>
      <c r="C477" s="6">
        <v>1.89</v>
      </c>
      <c r="D477" s="6">
        <v>0.32</v>
      </c>
      <c r="E477" s="49">
        <f t="shared" si="14"/>
        <v>2.21</v>
      </c>
      <c r="F477" s="10" t="b">
        <v>0</v>
      </c>
      <c r="G477" s="6">
        <f t="shared" si="15"/>
        <v>2.4569999999999999</v>
      </c>
      <c r="H477" s="5" t="s">
        <v>569</v>
      </c>
      <c r="I477" s="84" t="s">
        <v>799</v>
      </c>
      <c r="J477" s="10">
        <f>VLOOKUP(I477,'1bis_Benchmarks CBAM'!$A$2:$B$20,2,FALSE)</f>
        <v>2.1465400000000003</v>
      </c>
    </row>
    <row r="478" spans="1:10" x14ac:dyDescent="0.3">
      <c r="A478" s="99" t="s">
        <v>469</v>
      </c>
      <c r="B478" s="86" t="s">
        <v>757</v>
      </c>
      <c r="C478" s="6">
        <v>1.89</v>
      </c>
      <c r="D478" s="6">
        <v>0.32</v>
      </c>
      <c r="E478" s="49">
        <f t="shared" si="14"/>
        <v>2.21</v>
      </c>
      <c r="F478" s="10" t="b">
        <v>0</v>
      </c>
      <c r="G478" s="6">
        <f t="shared" si="15"/>
        <v>2.4569999999999999</v>
      </c>
      <c r="H478" s="5" t="s">
        <v>569</v>
      </c>
      <c r="I478" s="84" t="s">
        <v>799</v>
      </c>
      <c r="J478" s="10">
        <f>VLOOKUP(I478,'1bis_Benchmarks CBAM'!$A$2:$B$20,2,FALSE)</f>
        <v>2.1465400000000003</v>
      </c>
    </row>
    <row r="479" spans="1:10" x14ac:dyDescent="0.3">
      <c r="A479" s="99" t="s">
        <v>470</v>
      </c>
      <c r="B479" s="86" t="s">
        <v>757</v>
      </c>
      <c r="C479" s="6">
        <v>1.89</v>
      </c>
      <c r="D479" s="6">
        <v>0.32</v>
      </c>
      <c r="E479" s="49">
        <f t="shared" si="14"/>
        <v>2.21</v>
      </c>
      <c r="F479" s="10" t="b">
        <v>0</v>
      </c>
      <c r="G479" s="6">
        <f t="shared" si="15"/>
        <v>2.4569999999999999</v>
      </c>
      <c r="H479" s="5" t="s">
        <v>569</v>
      </c>
      <c r="I479" s="84" t="s">
        <v>799</v>
      </c>
      <c r="J479" s="10">
        <f>VLOOKUP(I479,'1bis_Benchmarks CBAM'!$A$2:$B$20,2,FALSE)</f>
        <v>2.1465400000000003</v>
      </c>
    </row>
    <row r="480" spans="1:10" x14ac:dyDescent="0.3">
      <c r="A480" s="99" t="s">
        <v>471</v>
      </c>
      <c r="B480" s="86" t="s">
        <v>757</v>
      </c>
      <c r="C480" s="6">
        <v>1.89</v>
      </c>
      <c r="D480" s="6">
        <v>0.32</v>
      </c>
      <c r="E480" s="49">
        <f t="shared" si="14"/>
        <v>2.21</v>
      </c>
      <c r="F480" s="10" t="b">
        <v>0</v>
      </c>
      <c r="G480" s="6">
        <f t="shared" si="15"/>
        <v>2.4569999999999999</v>
      </c>
      <c r="H480" s="5" t="s">
        <v>569</v>
      </c>
      <c r="I480" s="84" t="s">
        <v>799</v>
      </c>
      <c r="J480" s="10">
        <f>VLOOKUP(I480,'1bis_Benchmarks CBAM'!$A$2:$B$20,2,FALSE)</f>
        <v>2.1465400000000003</v>
      </c>
    </row>
    <row r="481" spans="1:10" x14ac:dyDescent="0.3">
      <c r="A481" s="99" t="s">
        <v>472</v>
      </c>
      <c r="B481" s="86" t="s">
        <v>757</v>
      </c>
      <c r="C481" s="6">
        <v>1.89</v>
      </c>
      <c r="D481" s="6">
        <v>0.32</v>
      </c>
      <c r="E481" s="49">
        <f t="shared" si="14"/>
        <v>2.21</v>
      </c>
      <c r="F481" s="10" t="b">
        <v>0</v>
      </c>
      <c r="G481" s="6">
        <f t="shared" si="15"/>
        <v>2.4569999999999999</v>
      </c>
      <c r="H481" s="5" t="s">
        <v>569</v>
      </c>
      <c r="I481" s="84" t="s">
        <v>799</v>
      </c>
      <c r="J481" s="10">
        <f>VLOOKUP(I481,'1bis_Benchmarks CBAM'!$A$2:$B$20,2,FALSE)</f>
        <v>2.1465400000000003</v>
      </c>
    </row>
    <row r="482" spans="1:10" x14ac:dyDescent="0.3">
      <c r="A482" s="99" t="s">
        <v>473</v>
      </c>
      <c r="B482" s="86" t="s">
        <v>757</v>
      </c>
      <c r="C482" s="6">
        <v>1.89</v>
      </c>
      <c r="D482" s="6">
        <v>0.32</v>
      </c>
      <c r="E482" s="49">
        <f t="shared" si="14"/>
        <v>2.21</v>
      </c>
      <c r="F482" s="10" t="b">
        <v>0</v>
      </c>
      <c r="G482" s="6">
        <f t="shared" si="15"/>
        <v>2.4569999999999999</v>
      </c>
      <c r="H482" s="5" t="s">
        <v>569</v>
      </c>
      <c r="I482" s="84" t="s">
        <v>799</v>
      </c>
      <c r="J482" s="10">
        <f>VLOOKUP(I482,'1bis_Benchmarks CBAM'!$A$2:$B$20,2,FALSE)</f>
        <v>2.1465400000000003</v>
      </c>
    </row>
    <row r="483" spans="1:10" x14ac:dyDescent="0.3">
      <c r="A483" s="99" t="s">
        <v>474</v>
      </c>
      <c r="B483" s="86" t="s">
        <v>757</v>
      </c>
      <c r="C483" s="6">
        <v>1.89</v>
      </c>
      <c r="D483" s="6">
        <v>0.32</v>
      </c>
      <c r="E483" s="49">
        <f t="shared" si="14"/>
        <v>2.21</v>
      </c>
      <c r="F483" s="10" t="b">
        <v>0</v>
      </c>
      <c r="G483" s="6">
        <f t="shared" si="15"/>
        <v>2.4569999999999999</v>
      </c>
      <c r="H483" s="5" t="s">
        <v>569</v>
      </c>
      <c r="I483" s="84" t="s">
        <v>799</v>
      </c>
      <c r="J483" s="10">
        <f>VLOOKUP(I483,'1bis_Benchmarks CBAM'!$A$2:$B$20,2,FALSE)</f>
        <v>2.1465400000000003</v>
      </c>
    </row>
    <row r="484" spans="1:10" x14ac:dyDescent="0.3">
      <c r="A484" s="99" t="s">
        <v>475</v>
      </c>
      <c r="B484" s="86" t="s">
        <v>757</v>
      </c>
      <c r="C484" s="6">
        <v>1.89</v>
      </c>
      <c r="D484" s="6">
        <v>0.32</v>
      </c>
      <c r="E484" s="49">
        <f t="shared" si="14"/>
        <v>2.21</v>
      </c>
      <c r="F484" s="10" t="b">
        <v>0</v>
      </c>
      <c r="G484" s="6">
        <f t="shared" si="15"/>
        <v>2.4569999999999999</v>
      </c>
      <c r="H484" s="5" t="s">
        <v>569</v>
      </c>
      <c r="I484" s="84" t="s">
        <v>799</v>
      </c>
      <c r="J484" s="10">
        <f>VLOOKUP(I484,'1bis_Benchmarks CBAM'!$A$2:$B$20,2,FALSE)</f>
        <v>2.1465400000000003</v>
      </c>
    </row>
    <row r="485" spans="1:10" x14ac:dyDescent="0.3">
      <c r="A485" s="99" t="s">
        <v>476</v>
      </c>
      <c r="B485" s="86" t="s">
        <v>757</v>
      </c>
      <c r="C485" s="6">
        <v>1.89</v>
      </c>
      <c r="D485" s="6">
        <v>0.32</v>
      </c>
      <c r="E485" s="49">
        <f t="shared" si="14"/>
        <v>2.21</v>
      </c>
      <c r="F485" s="10" t="b">
        <v>0</v>
      </c>
      <c r="G485" s="6">
        <f t="shared" si="15"/>
        <v>2.4569999999999999</v>
      </c>
      <c r="H485" s="5" t="s">
        <v>569</v>
      </c>
      <c r="I485" s="84" t="s">
        <v>799</v>
      </c>
      <c r="J485" s="10">
        <f>VLOOKUP(I485,'1bis_Benchmarks CBAM'!$A$2:$B$20,2,FALSE)</f>
        <v>2.1465400000000003</v>
      </c>
    </row>
    <row r="486" spans="1:10" x14ac:dyDescent="0.3">
      <c r="A486" s="99" t="s">
        <v>477</v>
      </c>
      <c r="B486" s="86" t="s">
        <v>757</v>
      </c>
      <c r="C486" s="6">
        <v>1.89</v>
      </c>
      <c r="D486" s="6">
        <v>0.32</v>
      </c>
      <c r="E486" s="49">
        <f t="shared" si="14"/>
        <v>2.21</v>
      </c>
      <c r="F486" s="10" t="b">
        <v>0</v>
      </c>
      <c r="G486" s="6">
        <f t="shared" si="15"/>
        <v>2.4569999999999999</v>
      </c>
      <c r="H486" s="5" t="s">
        <v>569</v>
      </c>
      <c r="I486" s="84" t="s">
        <v>799</v>
      </c>
      <c r="J486" s="10">
        <f>VLOOKUP(I486,'1bis_Benchmarks CBAM'!$A$2:$B$20,2,FALSE)</f>
        <v>2.1465400000000003</v>
      </c>
    </row>
    <row r="487" spans="1:10" x14ac:dyDescent="0.3">
      <c r="A487" s="99" t="s">
        <v>478</v>
      </c>
      <c r="B487" s="86" t="s">
        <v>757</v>
      </c>
      <c r="C487" s="6">
        <v>1.89</v>
      </c>
      <c r="D487" s="6">
        <v>0.32</v>
      </c>
      <c r="E487" s="49">
        <f t="shared" si="14"/>
        <v>2.21</v>
      </c>
      <c r="F487" s="10" t="b">
        <v>0</v>
      </c>
      <c r="G487" s="6">
        <f t="shared" si="15"/>
        <v>2.4569999999999999</v>
      </c>
      <c r="H487" s="5" t="s">
        <v>569</v>
      </c>
      <c r="I487" s="84" t="s">
        <v>799</v>
      </c>
      <c r="J487" s="10">
        <f>VLOOKUP(I487,'1bis_Benchmarks CBAM'!$A$2:$B$20,2,FALSE)</f>
        <v>2.1465400000000003</v>
      </c>
    </row>
    <row r="488" spans="1:10" x14ac:dyDescent="0.3">
      <c r="A488" s="99" t="s">
        <v>479</v>
      </c>
      <c r="B488" s="86" t="s">
        <v>757</v>
      </c>
      <c r="C488" s="6">
        <v>1.89</v>
      </c>
      <c r="D488" s="6">
        <v>0.32</v>
      </c>
      <c r="E488" s="49">
        <f t="shared" si="14"/>
        <v>2.21</v>
      </c>
      <c r="F488" s="10" t="b">
        <v>0</v>
      </c>
      <c r="G488" s="6">
        <f t="shared" si="15"/>
        <v>2.4569999999999999</v>
      </c>
      <c r="H488" s="5" t="s">
        <v>569</v>
      </c>
      <c r="I488" s="84" t="s">
        <v>799</v>
      </c>
      <c r="J488" s="10">
        <f>VLOOKUP(I488,'1bis_Benchmarks CBAM'!$A$2:$B$20,2,FALSE)</f>
        <v>2.1465400000000003</v>
      </c>
    </row>
    <row r="489" spans="1:10" x14ac:dyDescent="0.3">
      <c r="A489" s="99" t="s">
        <v>480</v>
      </c>
      <c r="B489" s="86" t="s">
        <v>758</v>
      </c>
      <c r="C489" s="6">
        <v>1.89</v>
      </c>
      <c r="D489" s="6">
        <v>0.32</v>
      </c>
      <c r="E489" s="49">
        <f t="shared" si="14"/>
        <v>2.21</v>
      </c>
      <c r="F489" s="10" t="b">
        <v>0</v>
      </c>
      <c r="G489" s="6">
        <f t="shared" si="15"/>
        <v>2.4569999999999999</v>
      </c>
      <c r="H489" s="5" t="s">
        <v>569</v>
      </c>
      <c r="I489" s="84" t="s">
        <v>799</v>
      </c>
      <c r="J489" s="10">
        <f>VLOOKUP(I489,'1bis_Benchmarks CBAM'!$A$2:$B$20,2,FALSE)</f>
        <v>2.1465400000000003</v>
      </c>
    </row>
    <row r="490" spans="1:10" x14ac:dyDescent="0.3">
      <c r="A490" s="99" t="s">
        <v>481</v>
      </c>
      <c r="B490" s="86" t="s">
        <v>758</v>
      </c>
      <c r="C490" s="6">
        <v>1.89</v>
      </c>
      <c r="D490" s="6">
        <v>0.32</v>
      </c>
      <c r="E490" s="49">
        <f t="shared" si="14"/>
        <v>2.21</v>
      </c>
      <c r="F490" s="10" t="b">
        <v>0</v>
      </c>
      <c r="G490" s="6">
        <f t="shared" si="15"/>
        <v>2.4569999999999999</v>
      </c>
      <c r="H490" s="5" t="s">
        <v>569</v>
      </c>
      <c r="I490" s="84" t="s">
        <v>799</v>
      </c>
      <c r="J490" s="10">
        <f>VLOOKUP(I490,'1bis_Benchmarks CBAM'!$A$2:$B$20,2,FALSE)</f>
        <v>2.1465400000000003</v>
      </c>
    </row>
    <row r="491" spans="1:10" x14ac:dyDescent="0.3">
      <c r="A491" s="99" t="s">
        <v>482</v>
      </c>
      <c r="B491" s="86" t="s">
        <v>758</v>
      </c>
      <c r="C491" s="6">
        <v>1.89</v>
      </c>
      <c r="D491" s="6">
        <v>0.32</v>
      </c>
      <c r="E491" s="49">
        <f t="shared" si="14"/>
        <v>2.21</v>
      </c>
      <c r="F491" s="10" t="b">
        <v>0</v>
      </c>
      <c r="G491" s="6">
        <f t="shared" si="15"/>
        <v>2.4569999999999999</v>
      </c>
      <c r="H491" s="5" t="s">
        <v>569</v>
      </c>
      <c r="I491" s="84" t="s">
        <v>799</v>
      </c>
      <c r="J491" s="10">
        <f>VLOOKUP(I491,'1bis_Benchmarks CBAM'!$A$2:$B$20,2,FALSE)</f>
        <v>2.1465400000000003</v>
      </c>
    </row>
    <row r="492" spans="1:10" x14ac:dyDescent="0.3">
      <c r="A492" s="99" t="s">
        <v>483</v>
      </c>
      <c r="B492" s="86" t="s">
        <v>758</v>
      </c>
      <c r="C492" s="6">
        <v>1.89</v>
      </c>
      <c r="D492" s="6">
        <v>0.32</v>
      </c>
      <c r="E492" s="49">
        <f t="shared" si="14"/>
        <v>2.21</v>
      </c>
      <c r="F492" s="10" t="b">
        <v>0</v>
      </c>
      <c r="G492" s="6">
        <f t="shared" si="15"/>
        <v>2.4569999999999999</v>
      </c>
      <c r="H492" s="5" t="s">
        <v>569</v>
      </c>
      <c r="I492" s="84" t="s">
        <v>799</v>
      </c>
      <c r="J492" s="10">
        <f>VLOOKUP(I492,'1bis_Benchmarks CBAM'!$A$2:$B$20,2,FALSE)</f>
        <v>2.1465400000000003</v>
      </c>
    </row>
    <row r="493" spans="1:10" x14ac:dyDescent="0.3">
      <c r="A493" s="99" t="s">
        <v>484</v>
      </c>
      <c r="B493" s="86" t="s">
        <v>758</v>
      </c>
      <c r="C493" s="6">
        <v>1.89</v>
      </c>
      <c r="D493" s="6">
        <v>0.32</v>
      </c>
      <c r="E493" s="49">
        <f t="shared" si="14"/>
        <v>2.21</v>
      </c>
      <c r="F493" s="10" t="b">
        <v>0</v>
      </c>
      <c r="G493" s="6">
        <f t="shared" si="15"/>
        <v>2.4569999999999999</v>
      </c>
      <c r="H493" s="5" t="s">
        <v>569</v>
      </c>
      <c r="I493" s="84" t="s">
        <v>799</v>
      </c>
      <c r="J493" s="10">
        <f>VLOOKUP(I493,'1bis_Benchmarks CBAM'!$A$2:$B$20,2,FALSE)</f>
        <v>2.1465400000000003</v>
      </c>
    </row>
    <row r="494" spans="1:10" x14ac:dyDescent="0.3">
      <c r="A494" s="99" t="s">
        <v>485</v>
      </c>
      <c r="B494" s="86" t="s">
        <v>758</v>
      </c>
      <c r="C494" s="6">
        <v>1.89</v>
      </c>
      <c r="D494" s="6">
        <v>0.32</v>
      </c>
      <c r="E494" s="49">
        <f t="shared" si="14"/>
        <v>2.21</v>
      </c>
      <c r="F494" s="10" t="b">
        <v>0</v>
      </c>
      <c r="G494" s="6">
        <f t="shared" si="15"/>
        <v>2.4569999999999999</v>
      </c>
      <c r="H494" s="5" t="s">
        <v>569</v>
      </c>
      <c r="I494" s="84" t="s">
        <v>799</v>
      </c>
      <c r="J494" s="10">
        <f>VLOOKUP(I494,'1bis_Benchmarks CBAM'!$A$2:$B$20,2,FALSE)</f>
        <v>2.1465400000000003</v>
      </c>
    </row>
    <row r="495" spans="1:10" x14ac:dyDescent="0.3">
      <c r="A495" s="99" t="s">
        <v>486</v>
      </c>
      <c r="B495" s="86" t="s">
        <v>755</v>
      </c>
      <c r="C495" s="6">
        <v>1.89</v>
      </c>
      <c r="D495" s="6">
        <v>0.32</v>
      </c>
      <c r="E495" s="49">
        <f t="shared" si="14"/>
        <v>2.21</v>
      </c>
      <c r="F495" s="10" t="b">
        <v>0</v>
      </c>
      <c r="G495" s="6">
        <f t="shared" si="15"/>
        <v>2.4569999999999999</v>
      </c>
      <c r="H495" s="5" t="s">
        <v>569</v>
      </c>
      <c r="I495" s="84" t="s">
        <v>799</v>
      </c>
      <c r="J495" s="10">
        <f>VLOOKUP(I495,'1bis_Benchmarks CBAM'!$A$2:$B$20,2,FALSE)</f>
        <v>2.1465400000000003</v>
      </c>
    </row>
    <row r="496" spans="1:10" x14ac:dyDescent="0.3">
      <c r="A496" s="99" t="s">
        <v>487</v>
      </c>
      <c r="B496" s="86" t="s">
        <v>755</v>
      </c>
      <c r="C496" s="6">
        <v>1.89</v>
      </c>
      <c r="D496" s="6">
        <v>0.32</v>
      </c>
      <c r="E496" s="49">
        <f t="shared" si="14"/>
        <v>2.21</v>
      </c>
      <c r="F496" s="10" t="b">
        <v>0</v>
      </c>
      <c r="G496" s="6">
        <f t="shared" si="15"/>
        <v>2.4569999999999999</v>
      </c>
      <c r="H496" s="5" t="s">
        <v>569</v>
      </c>
      <c r="I496" s="84" t="s">
        <v>799</v>
      </c>
      <c r="J496" s="10">
        <f>VLOOKUP(I496,'1bis_Benchmarks CBAM'!$A$2:$B$20,2,FALSE)</f>
        <v>2.1465400000000003</v>
      </c>
    </row>
    <row r="497" spans="1:10" x14ac:dyDescent="0.3">
      <c r="A497" s="99" t="s">
        <v>488</v>
      </c>
      <c r="B497" s="86" t="s">
        <v>759</v>
      </c>
      <c r="C497" s="6">
        <v>1.89</v>
      </c>
      <c r="D497" s="6">
        <v>0.32</v>
      </c>
      <c r="E497" s="49">
        <f t="shared" si="14"/>
        <v>2.21</v>
      </c>
      <c r="F497" s="10" t="b">
        <v>0</v>
      </c>
      <c r="G497" s="6">
        <f t="shared" si="15"/>
        <v>2.4569999999999999</v>
      </c>
      <c r="H497" s="5" t="s">
        <v>569</v>
      </c>
      <c r="I497" s="84" t="s">
        <v>799</v>
      </c>
      <c r="J497" s="10">
        <f>VLOOKUP(I497,'1bis_Benchmarks CBAM'!$A$2:$B$20,2,FALSE)</f>
        <v>2.1465400000000003</v>
      </c>
    </row>
    <row r="498" spans="1:10" x14ac:dyDescent="0.3">
      <c r="A498" s="99" t="s">
        <v>489</v>
      </c>
      <c r="B498" s="86" t="s">
        <v>760</v>
      </c>
      <c r="C498" s="6">
        <v>1.89</v>
      </c>
      <c r="D498" s="6">
        <v>0.32</v>
      </c>
      <c r="E498" s="49">
        <f t="shared" si="14"/>
        <v>2.21</v>
      </c>
      <c r="F498" s="10" t="b">
        <v>0</v>
      </c>
      <c r="G498" s="6">
        <f t="shared" si="15"/>
        <v>2.4569999999999999</v>
      </c>
      <c r="H498" s="5" t="s">
        <v>569</v>
      </c>
      <c r="I498" s="84" t="s">
        <v>799</v>
      </c>
      <c r="J498" s="10">
        <f>VLOOKUP(I498,'1bis_Benchmarks CBAM'!$A$2:$B$20,2,FALSE)</f>
        <v>2.1465400000000003</v>
      </c>
    </row>
    <row r="499" spans="1:10" x14ac:dyDescent="0.3">
      <c r="A499" s="99" t="s">
        <v>490</v>
      </c>
      <c r="B499" s="86" t="s">
        <v>755</v>
      </c>
      <c r="C499" s="6">
        <v>1.89</v>
      </c>
      <c r="D499" s="6">
        <v>0.32</v>
      </c>
      <c r="E499" s="49">
        <f t="shared" si="14"/>
        <v>2.21</v>
      </c>
      <c r="F499" s="10" t="b">
        <v>0</v>
      </c>
      <c r="G499" s="6">
        <f t="shared" si="15"/>
        <v>2.4569999999999999</v>
      </c>
      <c r="H499" s="5" t="s">
        <v>569</v>
      </c>
      <c r="I499" s="84" t="s">
        <v>799</v>
      </c>
      <c r="J499" s="10">
        <f>VLOOKUP(I499,'1bis_Benchmarks CBAM'!$A$2:$B$20,2,FALSE)</f>
        <v>2.1465400000000003</v>
      </c>
    </row>
    <row r="500" spans="1:10" x14ac:dyDescent="0.3">
      <c r="A500" s="99" t="s">
        <v>491</v>
      </c>
      <c r="B500" s="86" t="s">
        <v>755</v>
      </c>
      <c r="C500" s="6">
        <v>1.89</v>
      </c>
      <c r="D500" s="6">
        <v>0.32</v>
      </c>
      <c r="E500" s="49">
        <f t="shared" si="14"/>
        <v>2.21</v>
      </c>
      <c r="F500" s="10" t="b">
        <v>0</v>
      </c>
      <c r="G500" s="6">
        <f t="shared" si="15"/>
        <v>2.4569999999999999</v>
      </c>
      <c r="H500" s="5" t="s">
        <v>569</v>
      </c>
      <c r="I500" s="84" t="s">
        <v>799</v>
      </c>
      <c r="J500" s="10">
        <f>VLOOKUP(I500,'1bis_Benchmarks CBAM'!$A$2:$B$20,2,FALSE)</f>
        <v>2.1465400000000003</v>
      </c>
    </row>
    <row r="501" spans="1:10" x14ac:dyDescent="0.3">
      <c r="A501" s="99" t="s">
        <v>492</v>
      </c>
      <c r="B501" s="86" t="s">
        <v>761</v>
      </c>
      <c r="C501" s="6">
        <v>2.65</v>
      </c>
      <c r="D501" s="6">
        <v>0.62</v>
      </c>
      <c r="E501" s="49">
        <f t="shared" si="14"/>
        <v>3.27</v>
      </c>
      <c r="F501" s="10" t="b">
        <v>0</v>
      </c>
      <c r="G501" s="6">
        <f t="shared" si="15"/>
        <v>3.4449999999999998</v>
      </c>
      <c r="H501" s="5" t="s">
        <v>569</v>
      </c>
      <c r="I501" s="84" t="s">
        <v>799</v>
      </c>
      <c r="J501" s="10">
        <f>VLOOKUP(I501,'1bis_Benchmarks CBAM'!$A$2:$B$20,2,FALSE)</f>
        <v>2.1465400000000003</v>
      </c>
    </row>
    <row r="502" spans="1:10" x14ac:dyDescent="0.3">
      <c r="A502" s="99" t="s">
        <v>493</v>
      </c>
      <c r="B502" s="86" t="s">
        <v>761</v>
      </c>
      <c r="C502" s="6">
        <v>2.65</v>
      </c>
      <c r="D502" s="6">
        <v>0.62</v>
      </c>
      <c r="E502" s="49">
        <f t="shared" si="14"/>
        <v>3.27</v>
      </c>
      <c r="F502" s="10" t="b">
        <v>0</v>
      </c>
      <c r="G502" s="6">
        <f t="shared" si="15"/>
        <v>3.4449999999999998</v>
      </c>
      <c r="H502" s="5" t="s">
        <v>569</v>
      </c>
      <c r="I502" s="84" t="s">
        <v>799</v>
      </c>
      <c r="J502" s="10">
        <f>VLOOKUP(I502,'1bis_Benchmarks CBAM'!$A$2:$B$20,2,FALSE)</f>
        <v>2.1465400000000003</v>
      </c>
    </row>
    <row r="503" spans="1:10" x14ac:dyDescent="0.3">
      <c r="A503" s="99" t="s">
        <v>494</v>
      </c>
      <c r="B503" s="86" t="s">
        <v>761</v>
      </c>
      <c r="C503" s="6">
        <v>2.65</v>
      </c>
      <c r="D503" s="6">
        <v>0.62</v>
      </c>
      <c r="E503" s="49">
        <f t="shared" si="14"/>
        <v>3.27</v>
      </c>
      <c r="F503" s="10" t="b">
        <v>0</v>
      </c>
      <c r="G503" s="6">
        <f t="shared" si="15"/>
        <v>3.4449999999999998</v>
      </c>
      <c r="H503" s="5" t="s">
        <v>569</v>
      </c>
      <c r="I503" s="84" t="s">
        <v>799</v>
      </c>
      <c r="J503" s="10">
        <f>VLOOKUP(I503,'1bis_Benchmarks CBAM'!$A$2:$B$20,2,FALSE)</f>
        <v>2.1465400000000003</v>
      </c>
    </row>
    <row r="504" spans="1:10" x14ac:dyDescent="0.3">
      <c r="A504" s="99" t="s">
        <v>495</v>
      </c>
      <c r="B504" s="86" t="s">
        <v>762</v>
      </c>
      <c r="C504" s="6">
        <v>1.95</v>
      </c>
      <c r="D504" s="6">
        <v>0.51</v>
      </c>
      <c r="E504" s="49">
        <f t="shared" si="14"/>
        <v>2.46</v>
      </c>
      <c r="F504" s="10" t="b">
        <v>0</v>
      </c>
      <c r="G504" s="6">
        <f t="shared" si="15"/>
        <v>2.5350000000000001</v>
      </c>
      <c r="H504" s="5" t="s">
        <v>569</v>
      </c>
      <c r="I504" s="84" t="s">
        <v>799</v>
      </c>
      <c r="J504" s="10">
        <f>VLOOKUP(I504,'1bis_Benchmarks CBAM'!$A$2:$B$20,2,FALSE)</f>
        <v>2.1465400000000003</v>
      </c>
    </row>
    <row r="505" spans="1:10" x14ac:dyDescent="0.3">
      <c r="A505" s="99" t="s">
        <v>496</v>
      </c>
      <c r="B505" s="86" t="s">
        <v>763</v>
      </c>
      <c r="C505" s="6">
        <v>1.89</v>
      </c>
      <c r="D505" s="6">
        <v>0.32</v>
      </c>
      <c r="E505" s="49">
        <f t="shared" si="14"/>
        <v>2.21</v>
      </c>
      <c r="F505" s="10" t="b">
        <v>0</v>
      </c>
      <c r="G505" s="6">
        <f t="shared" si="15"/>
        <v>2.4569999999999999</v>
      </c>
      <c r="H505" s="5" t="s">
        <v>569</v>
      </c>
      <c r="I505" s="84" t="s">
        <v>799</v>
      </c>
      <c r="J505" s="10">
        <f>VLOOKUP(I505,'1bis_Benchmarks CBAM'!$A$2:$B$20,2,FALSE)</f>
        <v>2.1465400000000003</v>
      </c>
    </row>
    <row r="506" spans="1:10" x14ac:dyDescent="0.3">
      <c r="A506" s="99" t="s">
        <v>497</v>
      </c>
      <c r="B506" s="86" t="s">
        <v>763</v>
      </c>
      <c r="C506" s="6">
        <v>1.89</v>
      </c>
      <c r="D506" s="6">
        <v>0.32</v>
      </c>
      <c r="E506" s="49">
        <f t="shared" si="14"/>
        <v>2.21</v>
      </c>
      <c r="F506" s="10" t="b">
        <v>0</v>
      </c>
      <c r="G506" s="6">
        <f t="shared" si="15"/>
        <v>2.4569999999999999</v>
      </c>
      <c r="H506" s="5" t="s">
        <v>569</v>
      </c>
      <c r="I506" s="84" t="s">
        <v>799</v>
      </c>
      <c r="J506" s="10">
        <f>VLOOKUP(I506,'1bis_Benchmarks CBAM'!$A$2:$B$20,2,FALSE)</f>
        <v>2.1465400000000003</v>
      </c>
    </row>
    <row r="507" spans="1:10" x14ac:dyDescent="0.3">
      <c r="A507" s="99" t="s">
        <v>498</v>
      </c>
      <c r="B507" s="86" t="s">
        <v>763</v>
      </c>
      <c r="C507" s="6">
        <v>1.89</v>
      </c>
      <c r="D507" s="6">
        <v>0.32</v>
      </c>
      <c r="E507" s="49">
        <f t="shared" si="14"/>
        <v>2.21</v>
      </c>
      <c r="F507" s="10" t="b">
        <v>0</v>
      </c>
      <c r="G507" s="6">
        <f t="shared" si="15"/>
        <v>2.4569999999999999</v>
      </c>
      <c r="H507" s="5" t="s">
        <v>569</v>
      </c>
      <c r="I507" s="84" t="s">
        <v>799</v>
      </c>
      <c r="J507" s="10">
        <f>VLOOKUP(I507,'1bis_Benchmarks CBAM'!$A$2:$B$20,2,FALSE)</f>
        <v>2.1465400000000003</v>
      </c>
    </row>
    <row r="508" spans="1:10" x14ac:dyDescent="0.3">
      <c r="A508" s="99" t="s">
        <v>499</v>
      </c>
      <c r="B508" s="86" t="s">
        <v>763</v>
      </c>
      <c r="C508" s="6">
        <v>1.89</v>
      </c>
      <c r="D508" s="6">
        <v>0.32</v>
      </c>
      <c r="E508" s="49">
        <f t="shared" si="14"/>
        <v>2.21</v>
      </c>
      <c r="F508" s="10" t="b">
        <v>0</v>
      </c>
      <c r="G508" s="6">
        <f t="shared" si="15"/>
        <v>2.4569999999999999</v>
      </c>
      <c r="H508" s="5" t="s">
        <v>569</v>
      </c>
      <c r="I508" s="84" t="s">
        <v>799</v>
      </c>
      <c r="J508" s="10">
        <f>VLOOKUP(I508,'1bis_Benchmarks CBAM'!$A$2:$B$20,2,FALSE)</f>
        <v>2.1465400000000003</v>
      </c>
    </row>
    <row r="509" spans="1:10" x14ac:dyDescent="0.3">
      <c r="A509" s="99" t="s">
        <v>500</v>
      </c>
      <c r="B509" s="86" t="s">
        <v>761</v>
      </c>
      <c r="C509" s="6">
        <v>2.65</v>
      </c>
      <c r="D509" s="6">
        <v>0.62</v>
      </c>
      <c r="E509" s="49">
        <f t="shared" si="14"/>
        <v>3.27</v>
      </c>
      <c r="F509" s="10" t="b">
        <v>0</v>
      </c>
      <c r="G509" s="6">
        <f t="shared" si="15"/>
        <v>3.4449999999999998</v>
      </c>
      <c r="H509" s="5" t="s">
        <v>569</v>
      </c>
      <c r="I509" s="84" t="s">
        <v>799</v>
      </c>
      <c r="J509" s="10">
        <f>VLOOKUP(I509,'1bis_Benchmarks CBAM'!$A$2:$B$20,2,FALSE)</f>
        <v>2.1465400000000003</v>
      </c>
    </row>
    <row r="510" spans="1:10" x14ac:dyDescent="0.3">
      <c r="A510" s="99" t="s">
        <v>501</v>
      </c>
      <c r="B510" s="86" t="s">
        <v>761</v>
      </c>
      <c r="C510" s="6">
        <v>2.65</v>
      </c>
      <c r="D510" s="6">
        <v>0.62</v>
      </c>
      <c r="E510" s="49">
        <f t="shared" si="14"/>
        <v>3.27</v>
      </c>
      <c r="F510" s="10" t="b">
        <v>0</v>
      </c>
      <c r="G510" s="6">
        <f t="shared" si="15"/>
        <v>3.4449999999999998</v>
      </c>
      <c r="H510" s="5" t="s">
        <v>569</v>
      </c>
      <c r="I510" s="84" t="s">
        <v>799</v>
      </c>
      <c r="J510" s="10">
        <f>VLOOKUP(I510,'1bis_Benchmarks CBAM'!$A$2:$B$20,2,FALSE)</f>
        <v>2.1465400000000003</v>
      </c>
    </row>
    <row r="511" spans="1:10" x14ac:dyDescent="0.3">
      <c r="A511" s="99" t="s">
        <v>502</v>
      </c>
      <c r="B511" s="86" t="s">
        <v>761</v>
      </c>
      <c r="C511" s="6">
        <v>2.65</v>
      </c>
      <c r="D511" s="6">
        <v>0.62</v>
      </c>
      <c r="E511" s="49">
        <f t="shared" si="14"/>
        <v>3.27</v>
      </c>
      <c r="F511" s="10" t="b">
        <v>0</v>
      </c>
      <c r="G511" s="6">
        <f t="shared" si="15"/>
        <v>3.4449999999999998</v>
      </c>
      <c r="H511" s="5" t="s">
        <v>569</v>
      </c>
      <c r="I511" s="84" t="s">
        <v>799</v>
      </c>
      <c r="J511" s="10">
        <f>VLOOKUP(I511,'1bis_Benchmarks CBAM'!$A$2:$B$20,2,FALSE)</f>
        <v>2.1465400000000003</v>
      </c>
    </row>
    <row r="512" spans="1:10" x14ac:dyDescent="0.3">
      <c r="A512" s="99" t="s">
        <v>503</v>
      </c>
      <c r="B512" s="86" t="s">
        <v>764</v>
      </c>
      <c r="C512" s="6">
        <v>1.97</v>
      </c>
      <c r="D512" s="6">
        <v>0.39</v>
      </c>
      <c r="E512" s="49">
        <f t="shared" si="14"/>
        <v>2.36</v>
      </c>
      <c r="F512" s="10" t="b">
        <v>0</v>
      </c>
      <c r="G512" s="6">
        <f t="shared" si="15"/>
        <v>2.5609999999999999</v>
      </c>
      <c r="H512" s="5" t="s">
        <v>569</v>
      </c>
      <c r="I512" s="84" t="s">
        <v>799</v>
      </c>
      <c r="J512" s="10">
        <f>VLOOKUP(I512,'1bis_Benchmarks CBAM'!$A$2:$B$20,2,FALSE)</f>
        <v>2.1465400000000003</v>
      </c>
    </row>
    <row r="513" spans="1:10" x14ac:dyDescent="0.3">
      <c r="A513" s="7" t="s">
        <v>504</v>
      </c>
      <c r="B513" s="86" t="s">
        <v>765</v>
      </c>
      <c r="C513" s="6">
        <v>2.36</v>
      </c>
      <c r="D513" s="6">
        <v>8.14</v>
      </c>
      <c r="E513" s="49">
        <f t="shared" si="14"/>
        <v>10.5</v>
      </c>
      <c r="F513" s="10" t="b">
        <v>0</v>
      </c>
      <c r="G513" s="6">
        <f t="shared" si="15"/>
        <v>3.0680000000000001</v>
      </c>
      <c r="H513" s="8" t="s">
        <v>572</v>
      </c>
      <c r="I513" s="88" t="s">
        <v>765</v>
      </c>
      <c r="J513" s="10">
        <f>VLOOKUP(I513,'1bis_Benchmarks CBAM'!$A$2:$B$20,2,FALSE)</f>
        <v>1.5888</v>
      </c>
    </row>
    <row r="514" spans="1:10" x14ac:dyDescent="0.3">
      <c r="A514" s="7" t="s">
        <v>505</v>
      </c>
      <c r="B514" s="86" t="s">
        <v>765</v>
      </c>
      <c r="C514" s="6">
        <v>2.36</v>
      </c>
      <c r="D514" s="6">
        <v>8.14</v>
      </c>
      <c r="E514" s="49">
        <f t="shared" si="14"/>
        <v>10.5</v>
      </c>
      <c r="F514" s="10" t="b">
        <v>0</v>
      </c>
      <c r="G514" s="6">
        <f t="shared" si="15"/>
        <v>3.0680000000000001</v>
      </c>
      <c r="H514" s="8" t="s">
        <v>572</v>
      </c>
      <c r="I514" s="88" t="s">
        <v>765</v>
      </c>
      <c r="J514" s="10">
        <f>VLOOKUP(I514,'1bis_Benchmarks CBAM'!$A$2:$B$20,2,FALSE)</f>
        <v>1.5888</v>
      </c>
    </row>
    <row r="515" spans="1:10" x14ac:dyDescent="0.3">
      <c r="A515" s="7" t="s">
        <v>506</v>
      </c>
      <c r="B515" s="86" t="s">
        <v>765</v>
      </c>
      <c r="C515" s="6">
        <v>2.36</v>
      </c>
      <c r="D515" s="6">
        <v>8.14</v>
      </c>
      <c r="E515" s="49">
        <f t="shared" si="14"/>
        <v>10.5</v>
      </c>
      <c r="F515" s="10" t="b">
        <v>0</v>
      </c>
      <c r="G515" s="6">
        <f t="shared" si="15"/>
        <v>3.0680000000000001</v>
      </c>
      <c r="H515" s="8" t="s">
        <v>572</v>
      </c>
      <c r="I515" s="88" t="s">
        <v>765</v>
      </c>
      <c r="J515" s="10">
        <f>VLOOKUP(I515,'1bis_Benchmarks CBAM'!$A$2:$B$20,2,FALSE)</f>
        <v>1.5888</v>
      </c>
    </row>
    <row r="516" spans="1:10" x14ac:dyDescent="0.3">
      <c r="A516" s="7" t="s">
        <v>507</v>
      </c>
      <c r="B516" s="86" t="s">
        <v>765</v>
      </c>
      <c r="C516" s="6">
        <v>2.36</v>
      </c>
      <c r="D516" s="6">
        <v>8.14</v>
      </c>
      <c r="E516" s="49">
        <f t="shared" ref="E516:E570" si="16">C516+D516</f>
        <v>10.5</v>
      </c>
      <c r="F516" s="10" t="b">
        <v>0</v>
      </c>
      <c r="G516" s="6">
        <f t="shared" ref="G516:G570" si="17">IF(F516,C516+D516,C516)*1.3</f>
        <v>3.0680000000000001</v>
      </c>
      <c r="H516" s="8" t="s">
        <v>572</v>
      </c>
      <c r="I516" s="88" t="s">
        <v>765</v>
      </c>
      <c r="J516" s="10">
        <f>VLOOKUP(I516,'1bis_Benchmarks CBAM'!$A$2:$B$20,2,FALSE)</f>
        <v>1.5888</v>
      </c>
    </row>
    <row r="517" spans="1:10" x14ac:dyDescent="0.3">
      <c r="A517" s="7" t="s">
        <v>508</v>
      </c>
      <c r="B517" s="86" t="s">
        <v>765</v>
      </c>
      <c r="C517" s="6">
        <v>2.36</v>
      </c>
      <c r="D517" s="6">
        <v>8.14</v>
      </c>
      <c r="E517" s="49">
        <f t="shared" si="16"/>
        <v>10.5</v>
      </c>
      <c r="F517" s="10" t="b">
        <v>0</v>
      </c>
      <c r="G517" s="6">
        <f t="shared" si="17"/>
        <v>3.0680000000000001</v>
      </c>
      <c r="H517" s="8" t="s">
        <v>572</v>
      </c>
      <c r="I517" s="88" t="s">
        <v>765</v>
      </c>
      <c r="J517" s="10">
        <f>VLOOKUP(I517,'1bis_Benchmarks CBAM'!$A$2:$B$20,2,FALSE)</f>
        <v>1.5888</v>
      </c>
    </row>
    <row r="518" spans="1:10" x14ac:dyDescent="0.3">
      <c r="A518" s="99" t="s">
        <v>509</v>
      </c>
      <c r="B518" s="86" t="s">
        <v>766</v>
      </c>
      <c r="C518" s="6">
        <v>2.48</v>
      </c>
      <c r="D518" s="6">
        <v>8.4</v>
      </c>
      <c r="E518" s="49">
        <f t="shared" si="16"/>
        <v>10.88</v>
      </c>
      <c r="F518" s="10" t="b">
        <v>0</v>
      </c>
      <c r="G518" s="6">
        <f t="shared" si="17"/>
        <v>3.2240000000000002</v>
      </c>
      <c r="H518" s="5" t="s">
        <v>572</v>
      </c>
      <c r="I518" s="84" t="s">
        <v>800</v>
      </c>
      <c r="J518" s="10">
        <f>VLOOKUP(I518,'1bis_Benchmarks CBAM'!$A$2:$B$20,2,FALSE)</f>
        <v>1.7476800000000001</v>
      </c>
    </row>
    <row r="519" spans="1:10" x14ac:dyDescent="0.3">
      <c r="A519" s="99" t="s">
        <v>510</v>
      </c>
      <c r="B519" s="86" t="s">
        <v>766</v>
      </c>
      <c r="C519" s="6">
        <v>2.48</v>
      </c>
      <c r="D519" s="6">
        <v>8.4</v>
      </c>
      <c r="E519" s="49">
        <f t="shared" si="16"/>
        <v>10.88</v>
      </c>
      <c r="F519" s="10" t="b">
        <v>0</v>
      </c>
      <c r="G519" s="6">
        <f t="shared" si="17"/>
        <v>3.2240000000000002</v>
      </c>
      <c r="H519" s="5" t="s">
        <v>572</v>
      </c>
      <c r="I519" s="84" t="s">
        <v>800</v>
      </c>
      <c r="J519" s="10">
        <f>VLOOKUP(I519,'1bis_Benchmarks CBAM'!$A$2:$B$20,2,FALSE)</f>
        <v>1.7476800000000001</v>
      </c>
    </row>
    <row r="520" spans="1:10" x14ac:dyDescent="0.3">
      <c r="A520" s="99" t="s">
        <v>511</v>
      </c>
      <c r="B520" s="86" t="s">
        <v>767</v>
      </c>
      <c r="C520" s="6">
        <v>2.31</v>
      </c>
      <c r="D520" s="6">
        <v>7.49</v>
      </c>
      <c r="E520" s="49">
        <f t="shared" si="16"/>
        <v>9.8000000000000007</v>
      </c>
      <c r="F520" s="10" t="b">
        <v>0</v>
      </c>
      <c r="G520" s="6">
        <f t="shared" si="17"/>
        <v>3.0030000000000001</v>
      </c>
      <c r="H520" s="5" t="s">
        <v>572</v>
      </c>
      <c r="I520" s="84" t="s">
        <v>800</v>
      </c>
      <c r="J520" s="10">
        <f>VLOOKUP(I520,'1bis_Benchmarks CBAM'!$A$2:$B$20,2,FALSE)</f>
        <v>1.7476800000000001</v>
      </c>
    </row>
    <row r="521" spans="1:10" x14ac:dyDescent="0.3">
      <c r="A521" s="99" t="s">
        <v>512</v>
      </c>
      <c r="B521" s="86" t="s">
        <v>768</v>
      </c>
      <c r="C521" s="6">
        <v>2.73</v>
      </c>
      <c r="D521" s="6">
        <v>9.3000000000000007</v>
      </c>
      <c r="E521" s="49">
        <f t="shared" si="16"/>
        <v>12.030000000000001</v>
      </c>
      <c r="F521" s="10" t="b">
        <v>0</v>
      </c>
      <c r="G521" s="6">
        <f t="shared" si="17"/>
        <v>3.5489999999999999</v>
      </c>
      <c r="H521" s="5" t="s">
        <v>572</v>
      </c>
      <c r="I521" s="84" t="s">
        <v>800</v>
      </c>
      <c r="J521" s="10">
        <f>VLOOKUP(I521,'1bis_Benchmarks CBAM'!$A$2:$B$20,2,FALSE)</f>
        <v>1.7476800000000001</v>
      </c>
    </row>
    <row r="522" spans="1:10" x14ac:dyDescent="0.3">
      <c r="A522" s="99" t="s">
        <v>513</v>
      </c>
      <c r="B522" s="86" t="s">
        <v>769</v>
      </c>
      <c r="C522" s="6">
        <v>2.73</v>
      </c>
      <c r="D522" s="6">
        <v>9.3000000000000007</v>
      </c>
      <c r="E522" s="49">
        <f t="shared" si="16"/>
        <v>12.030000000000001</v>
      </c>
      <c r="F522" s="10" t="b">
        <v>0</v>
      </c>
      <c r="G522" s="6">
        <f t="shared" si="17"/>
        <v>3.5489999999999999</v>
      </c>
      <c r="H522" s="5" t="s">
        <v>572</v>
      </c>
      <c r="I522" s="84" t="s">
        <v>800</v>
      </c>
      <c r="J522" s="10">
        <f>VLOOKUP(I522,'1bis_Benchmarks CBAM'!$A$2:$B$20,2,FALSE)</f>
        <v>1.7476800000000001</v>
      </c>
    </row>
    <row r="523" spans="1:10" x14ac:dyDescent="0.3">
      <c r="A523" s="99" t="s">
        <v>514</v>
      </c>
      <c r="B523" s="86" t="s">
        <v>767</v>
      </c>
      <c r="C523" s="6">
        <v>2.31</v>
      </c>
      <c r="D523" s="6">
        <v>7.49</v>
      </c>
      <c r="E523" s="49">
        <f t="shared" si="16"/>
        <v>9.8000000000000007</v>
      </c>
      <c r="F523" s="10" t="b">
        <v>0</v>
      </c>
      <c r="G523" s="6">
        <f t="shared" si="17"/>
        <v>3.0030000000000001</v>
      </c>
      <c r="H523" s="5" t="s">
        <v>572</v>
      </c>
      <c r="I523" s="84" t="s">
        <v>800</v>
      </c>
      <c r="J523" s="10">
        <f>VLOOKUP(I523,'1bis_Benchmarks CBAM'!$A$2:$B$20,2,FALSE)</f>
        <v>1.7476800000000001</v>
      </c>
    </row>
    <row r="524" spans="1:10" x14ac:dyDescent="0.3">
      <c r="A524" s="99" t="s">
        <v>515</v>
      </c>
      <c r="B524" s="86" t="s">
        <v>768</v>
      </c>
      <c r="C524" s="6">
        <v>2.73</v>
      </c>
      <c r="D524" s="6">
        <v>9.3000000000000007</v>
      </c>
      <c r="E524" s="49">
        <f t="shared" si="16"/>
        <v>12.030000000000001</v>
      </c>
      <c r="F524" s="10" t="b">
        <v>0</v>
      </c>
      <c r="G524" s="6">
        <f t="shared" si="17"/>
        <v>3.5489999999999999</v>
      </c>
      <c r="H524" s="5" t="s">
        <v>572</v>
      </c>
      <c r="I524" s="84" t="s">
        <v>800</v>
      </c>
      <c r="J524" s="10">
        <f>VLOOKUP(I524,'1bis_Benchmarks CBAM'!$A$2:$B$20,2,FALSE)</f>
        <v>1.7476800000000001</v>
      </c>
    </row>
    <row r="525" spans="1:10" x14ac:dyDescent="0.3">
      <c r="A525" s="99" t="s">
        <v>516</v>
      </c>
      <c r="B525" s="86" t="s">
        <v>770</v>
      </c>
      <c r="C525" s="6">
        <v>2.31</v>
      </c>
      <c r="D525" s="6">
        <v>7.49</v>
      </c>
      <c r="E525" s="49">
        <f t="shared" si="16"/>
        <v>9.8000000000000007</v>
      </c>
      <c r="F525" s="10" t="b">
        <v>0</v>
      </c>
      <c r="G525" s="6">
        <f t="shared" si="17"/>
        <v>3.0030000000000001</v>
      </c>
      <c r="H525" s="5" t="s">
        <v>572</v>
      </c>
      <c r="I525" s="84" t="s">
        <v>800</v>
      </c>
      <c r="J525" s="10">
        <f>VLOOKUP(I525,'1bis_Benchmarks CBAM'!$A$2:$B$20,2,FALSE)</f>
        <v>1.7476800000000001</v>
      </c>
    </row>
    <row r="526" spans="1:10" x14ac:dyDescent="0.3">
      <c r="A526" s="99" t="s">
        <v>517</v>
      </c>
      <c r="B526" s="86" t="s">
        <v>770</v>
      </c>
      <c r="C526" s="6">
        <v>2.31</v>
      </c>
      <c r="D526" s="6">
        <v>7.49</v>
      </c>
      <c r="E526" s="49">
        <f t="shared" si="16"/>
        <v>9.8000000000000007</v>
      </c>
      <c r="F526" s="10" t="b">
        <v>0</v>
      </c>
      <c r="G526" s="6">
        <f t="shared" si="17"/>
        <v>3.0030000000000001</v>
      </c>
      <c r="H526" s="5" t="s">
        <v>572</v>
      </c>
      <c r="I526" s="84" t="s">
        <v>800</v>
      </c>
      <c r="J526" s="10">
        <f>VLOOKUP(I526,'1bis_Benchmarks CBAM'!$A$2:$B$20,2,FALSE)</f>
        <v>1.7476800000000001</v>
      </c>
    </row>
    <row r="527" spans="1:10" x14ac:dyDescent="0.3">
      <c r="A527" s="99" t="s">
        <v>518</v>
      </c>
      <c r="B527" s="86" t="s">
        <v>770</v>
      </c>
      <c r="C527" s="6">
        <v>2.31</v>
      </c>
      <c r="D527" s="6">
        <v>7.49</v>
      </c>
      <c r="E527" s="49">
        <f t="shared" si="16"/>
        <v>9.8000000000000007</v>
      </c>
      <c r="F527" s="10" t="b">
        <v>0</v>
      </c>
      <c r="G527" s="6">
        <f t="shared" si="17"/>
        <v>3.0030000000000001</v>
      </c>
      <c r="H527" s="5" t="s">
        <v>572</v>
      </c>
      <c r="I527" s="84" t="s">
        <v>800</v>
      </c>
      <c r="J527" s="10">
        <f>VLOOKUP(I527,'1bis_Benchmarks CBAM'!$A$2:$B$20,2,FALSE)</f>
        <v>1.7476800000000001</v>
      </c>
    </row>
    <row r="528" spans="1:10" x14ac:dyDescent="0.3">
      <c r="A528" s="99" t="s">
        <v>519</v>
      </c>
      <c r="B528" s="86" t="s">
        <v>770</v>
      </c>
      <c r="C528" s="6">
        <v>2.31</v>
      </c>
      <c r="D528" s="6">
        <v>7.49</v>
      </c>
      <c r="E528" s="49">
        <f t="shared" si="16"/>
        <v>9.8000000000000007</v>
      </c>
      <c r="F528" s="10" t="b">
        <v>0</v>
      </c>
      <c r="G528" s="6">
        <f t="shared" si="17"/>
        <v>3.0030000000000001</v>
      </c>
      <c r="H528" s="5" t="s">
        <v>572</v>
      </c>
      <c r="I528" s="84" t="s">
        <v>800</v>
      </c>
      <c r="J528" s="10">
        <f>VLOOKUP(I528,'1bis_Benchmarks CBAM'!$A$2:$B$20,2,FALSE)</f>
        <v>1.7476800000000001</v>
      </c>
    </row>
    <row r="529" spans="1:10" x14ac:dyDescent="0.3">
      <c r="A529" s="7" t="s">
        <v>520</v>
      </c>
      <c r="B529" s="86" t="s">
        <v>771</v>
      </c>
      <c r="C529" s="6">
        <v>2.86</v>
      </c>
      <c r="D529" s="6">
        <v>9.25</v>
      </c>
      <c r="E529" s="49">
        <f t="shared" si="16"/>
        <v>12.11</v>
      </c>
      <c r="F529" s="10" t="b">
        <v>0</v>
      </c>
      <c r="G529" s="6">
        <f t="shared" si="17"/>
        <v>3.718</v>
      </c>
      <c r="H529" s="8" t="s">
        <v>572</v>
      </c>
      <c r="I529" s="84" t="s">
        <v>800</v>
      </c>
      <c r="J529" s="10">
        <f>VLOOKUP(I529,'1bis_Benchmarks CBAM'!$A$2:$B$20,2,FALSE)</f>
        <v>1.7476800000000001</v>
      </c>
    </row>
    <row r="530" spans="1:10" x14ac:dyDescent="0.3">
      <c r="A530" s="7" t="s">
        <v>521</v>
      </c>
      <c r="B530" s="86" t="s">
        <v>771</v>
      </c>
      <c r="C530" s="6">
        <v>2.86</v>
      </c>
      <c r="D530" s="6">
        <v>9.25</v>
      </c>
      <c r="E530" s="49">
        <f t="shared" si="16"/>
        <v>12.11</v>
      </c>
      <c r="F530" s="10" t="b">
        <v>0</v>
      </c>
      <c r="G530" s="6">
        <f t="shared" si="17"/>
        <v>3.718</v>
      </c>
      <c r="H530" s="8" t="s">
        <v>572</v>
      </c>
      <c r="I530" s="84" t="s">
        <v>800</v>
      </c>
      <c r="J530" s="10">
        <f>VLOOKUP(I530,'1bis_Benchmarks CBAM'!$A$2:$B$20,2,FALSE)</f>
        <v>1.7476800000000001</v>
      </c>
    </row>
    <row r="531" spans="1:10" x14ac:dyDescent="0.3">
      <c r="A531" s="7" t="s">
        <v>522</v>
      </c>
      <c r="B531" s="86" t="s">
        <v>771</v>
      </c>
      <c r="C531" s="6">
        <v>2.86</v>
      </c>
      <c r="D531" s="6">
        <v>9.25</v>
      </c>
      <c r="E531" s="49">
        <f t="shared" si="16"/>
        <v>12.11</v>
      </c>
      <c r="F531" s="10" t="b">
        <v>0</v>
      </c>
      <c r="G531" s="6">
        <f t="shared" si="17"/>
        <v>3.718</v>
      </c>
      <c r="H531" s="8" t="s">
        <v>572</v>
      </c>
      <c r="I531" s="84" t="s">
        <v>800</v>
      </c>
      <c r="J531" s="10">
        <f>VLOOKUP(I531,'1bis_Benchmarks CBAM'!$A$2:$B$20,2,FALSE)</f>
        <v>1.7476800000000001</v>
      </c>
    </row>
    <row r="532" spans="1:10" x14ac:dyDescent="0.3">
      <c r="A532" s="7" t="s">
        <v>523</v>
      </c>
      <c r="B532" s="86" t="s">
        <v>771</v>
      </c>
      <c r="C532" s="6">
        <v>2.86</v>
      </c>
      <c r="D532" s="6">
        <v>9.25</v>
      </c>
      <c r="E532" s="49">
        <f t="shared" si="16"/>
        <v>12.11</v>
      </c>
      <c r="F532" s="10" t="b">
        <v>0</v>
      </c>
      <c r="G532" s="6">
        <f t="shared" si="17"/>
        <v>3.718</v>
      </c>
      <c r="H532" s="8" t="s">
        <v>572</v>
      </c>
      <c r="I532" s="84" t="s">
        <v>800</v>
      </c>
      <c r="J532" s="10">
        <f>VLOOKUP(I532,'1bis_Benchmarks CBAM'!$A$2:$B$20,2,FALSE)</f>
        <v>1.7476800000000001</v>
      </c>
    </row>
    <row r="533" spans="1:10" x14ac:dyDescent="0.3">
      <c r="A533" s="7" t="s">
        <v>524</v>
      </c>
      <c r="B533" s="86" t="s">
        <v>771</v>
      </c>
      <c r="C533" s="6">
        <v>2.86</v>
      </c>
      <c r="D533" s="6">
        <v>9.25</v>
      </c>
      <c r="E533" s="49">
        <f t="shared" si="16"/>
        <v>12.11</v>
      </c>
      <c r="F533" s="10" t="b">
        <v>0</v>
      </c>
      <c r="G533" s="6">
        <f t="shared" si="17"/>
        <v>3.718</v>
      </c>
      <c r="H533" s="8" t="s">
        <v>572</v>
      </c>
      <c r="I533" s="84" t="s">
        <v>800</v>
      </c>
      <c r="J533" s="10">
        <f>VLOOKUP(I533,'1bis_Benchmarks CBAM'!$A$2:$B$20,2,FALSE)</f>
        <v>1.7476800000000001</v>
      </c>
    </row>
    <row r="534" spans="1:10" x14ac:dyDescent="0.3">
      <c r="A534" s="7" t="s">
        <v>525</v>
      </c>
      <c r="B534" s="86" t="s">
        <v>771</v>
      </c>
      <c r="C534" s="6">
        <v>2.86</v>
      </c>
      <c r="D534" s="6">
        <v>9.25</v>
      </c>
      <c r="E534" s="49">
        <f t="shared" si="16"/>
        <v>12.11</v>
      </c>
      <c r="F534" s="10" t="b">
        <v>0</v>
      </c>
      <c r="G534" s="6">
        <f t="shared" si="17"/>
        <v>3.718</v>
      </c>
      <c r="H534" s="8" t="s">
        <v>572</v>
      </c>
      <c r="I534" s="84" t="s">
        <v>800</v>
      </c>
      <c r="J534" s="10">
        <f>VLOOKUP(I534,'1bis_Benchmarks CBAM'!$A$2:$B$20,2,FALSE)</f>
        <v>1.7476800000000001</v>
      </c>
    </row>
    <row r="535" spans="1:10" x14ac:dyDescent="0.3">
      <c r="A535" s="7" t="s">
        <v>526</v>
      </c>
      <c r="B535" s="86" t="s">
        <v>771</v>
      </c>
      <c r="C535" s="6">
        <v>2.86</v>
      </c>
      <c r="D535" s="6">
        <v>9.25</v>
      </c>
      <c r="E535" s="49">
        <f t="shared" si="16"/>
        <v>12.11</v>
      </c>
      <c r="F535" s="10" t="b">
        <v>0</v>
      </c>
      <c r="G535" s="6">
        <f t="shared" si="17"/>
        <v>3.718</v>
      </c>
      <c r="H535" s="8" t="s">
        <v>572</v>
      </c>
      <c r="I535" s="84" t="s">
        <v>800</v>
      </c>
      <c r="J535" s="10">
        <f>VLOOKUP(I535,'1bis_Benchmarks CBAM'!$A$2:$B$20,2,FALSE)</f>
        <v>1.7476800000000001</v>
      </c>
    </row>
    <row r="536" spans="1:10" x14ac:dyDescent="0.3">
      <c r="A536" s="7" t="s">
        <v>527</v>
      </c>
      <c r="B536" s="86" t="s">
        <v>771</v>
      </c>
      <c r="C536" s="6">
        <v>2.86</v>
      </c>
      <c r="D536" s="6">
        <v>9.25</v>
      </c>
      <c r="E536" s="49">
        <f t="shared" si="16"/>
        <v>12.11</v>
      </c>
      <c r="F536" s="10" t="b">
        <v>0</v>
      </c>
      <c r="G536" s="6">
        <f t="shared" si="17"/>
        <v>3.718</v>
      </c>
      <c r="H536" s="8" t="s">
        <v>572</v>
      </c>
      <c r="I536" s="84" t="s">
        <v>800</v>
      </c>
      <c r="J536" s="10">
        <f>VLOOKUP(I536,'1bis_Benchmarks CBAM'!$A$2:$B$20,2,FALSE)</f>
        <v>1.7476800000000001</v>
      </c>
    </row>
    <row r="537" spans="1:10" x14ac:dyDescent="0.3">
      <c r="A537" s="7" t="s">
        <v>528</v>
      </c>
      <c r="B537" s="86" t="s">
        <v>771</v>
      </c>
      <c r="C537" s="6">
        <v>2.86</v>
      </c>
      <c r="D537" s="6">
        <v>9.25</v>
      </c>
      <c r="E537" s="49">
        <f t="shared" si="16"/>
        <v>12.11</v>
      </c>
      <c r="F537" s="10" t="b">
        <v>0</v>
      </c>
      <c r="G537" s="6">
        <f t="shared" si="17"/>
        <v>3.718</v>
      </c>
      <c r="H537" s="8" t="s">
        <v>572</v>
      </c>
      <c r="I537" s="84" t="s">
        <v>800</v>
      </c>
      <c r="J537" s="10">
        <f>VLOOKUP(I537,'1bis_Benchmarks CBAM'!$A$2:$B$20,2,FALSE)</f>
        <v>1.7476800000000001</v>
      </c>
    </row>
    <row r="538" spans="1:10" x14ac:dyDescent="0.3">
      <c r="A538" s="7" t="s">
        <v>529</v>
      </c>
      <c r="B538" s="86" t="s">
        <v>771</v>
      </c>
      <c r="C538" s="6">
        <v>2.86</v>
      </c>
      <c r="D538" s="6">
        <v>9.25</v>
      </c>
      <c r="E538" s="49">
        <f t="shared" si="16"/>
        <v>12.11</v>
      </c>
      <c r="F538" s="10" t="b">
        <v>0</v>
      </c>
      <c r="G538" s="6">
        <f t="shared" si="17"/>
        <v>3.718</v>
      </c>
      <c r="H538" s="8" t="s">
        <v>572</v>
      </c>
      <c r="I538" s="84" t="s">
        <v>800</v>
      </c>
      <c r="J538" s="10">
        <f>VLOOKUP(I538,'1bis_Benchmarks CBAM'!$A$2:$B$20,2,FALSE)</f>
        <v>1.7476800000000001</v>
      </c>
    </row>
    <row r="539" spans="1:10" x14ac:dyDescent="0.3">
      <c r="A539" s="7" t="s">
        <v>530</v>
      </c>
      <c r="B539" s="86" t="s">
        <v>771</v>
      </c>
      <c r="C539" s="6">
        <v>2.86</v>
      </c>
      <c r="D539" s="6">
        <v>9.25</v>
      </c>
      <c r="E539" s="49">
        <f t="shared" si="16"/>
        <v>12.11</v>
      </c>
      <c r="F539" s="10" t="b">
        <v>0</v>
      </c>
      <c r="G539" s="6">
        <f t="shared" si="17"/>
        <v>3.718</v>
      </c>
      <c r="H539" s="8" t="s">
        <v>572</v>
      </c>
      <c r="I539" s="84" t="s">
        <v>800</v>
      </c>
      <c r="J539" s="10">
        <f>VLOOKUP(I539,'1bis_Benchmarks CBAM'!$A$2:$B$20,2,FALSE)</f>
        <v>1.7476800000000001</v>
      </c>
    </row>
    <row r="540" spans="1:10" x14ac:dyDescent="0.3">
      <c r="A540" s="7" t="s">
        <v>531</v>
      </c>
      <c r="B540" s="86" t="s">
        <v>771</v>
      </c>
      <c r="C540" s="6">
        <v>2.86</v>
      </c>
      <c r="D540" s="6">
        <v>9.25</v>
      </c>
      <c r="E540" s="49">
        <f t="shared" si="16"/>
        <v>12.11</v>
      </c>
      <c r="F540" s="10" t="b">
        <v>0</v>
      </c>
      <c r="G540" s="6">
        <f t="shared" si="17"/>
        <v>3.718</v>
      </c>
      <c r="H540" s="8" t="s">
        <v>572</v>
      </c>
      <c r="I540" s="84" t="s">
        <v>800</v>
      </c>
      <c r="J540" s="10">
        <f>VLOOKUP(I540,'1bis_Benchmarks CBAM'!$A$2:$B$20,2,FALSE)</f>
        <v>1.7476800000000001</v>
      </c>
    </row>
    <row r="541" spans="1:10" x14ac:dyDescent="0.3">
      <c r="A541" s="7" t="s">
        <v>532</v>
      </c>
      <c r="B541" s="86" t="s">
        <v>771</v>
      </c>
      <c r="C541" s="6">
        <v>2.86</v>
      </c>
      <c r="D541" s="6">
        <v>9.25</v>
      </c>
      <c r="E541" s="49">
        <f t="shared" si="16"/>
        <v>12.11</v>
      </c>
      <c r="F541" s="10" t="b">
        <v>0</v>
      </c>
      <c r="G541" s="6">
        <f t="shared" si="17"/>
        <v>3.718</v>
      </c>
      <c r="H541" s="8" t="s">
        <v>572</v>
      </c>
      <c r="I541" s="84" t="s">
        <v>800</v>
      </c>
      <c r="J541" s="10">
        <f>VLOOKUP(I541,'1bis_Benchmarks CBAM'!$A$2:$B$20,2,FALSE)</f>
        <v>1.7476800000000001</v>
      </c>
    </row>
    <row r="542" spans="1:10" x14ac:dyDescent="0.3">
      <c r="A542" s="7" t="s">
        <v>533</v>
      </c>
      <c r="B542" s="86" t="s">
        <v>771</v>
      </c>
      <c r="C542" s="6">
        <v>2.86</v>
      </c>
      <c r="D542" s="6">
        <v>9.25</v>
      </c>
      <c r="E542" s="49">
        <f t="shared" si="16"/>
        <v>12.11</v>
      </c>
      <c r="F542" s="10" t="b">
        <v>0</v>
      </c>
      <c r="G542" s="6">
        <f t="shared" si="17"/>
        <v>3.718</v>
      </c>
      <c r="H542" s="8" t="s">
        <v>572</v>
      </c>
      <c r="I542" s="84" t="s">
        <v>800</v>
      </c>
      <c r="J542" s="10">
        <f>VLOOKUP(I542,'1bis_Benchmarks CBAM'!$A$2:$B$20,2,FALSE)</f>
        <v>1.7476800000000001</v>
      </c>
    </row>
    <row r="543" spans="1:10" x14ac:dyDescent="0.3">
      <c r="A543" s="7" t="s">
        <v>534</v>
      </c>
      <c r="B543" s="86" t="s">
        <v>772</v>
      </c>
      <c r="C543" s="6">
        <v>2.86</v>
      </c>
      <c r="D543" s="6">
        <v>9.25</v>
      </c>
      <c r="E543" s="49">
        <f t="shared" si="16"/>
        <v>12.11</v>
      </c>
      <c r="F543" s="10" t="b">
        <v>0</v>
      </c>
      <c r="G543" s="6">
        <f t="shared" si="17"/>
        <v>3.718</v>
      </c>
      <c r="H543" s="8" t="s">
        <v>572</v>
      </c>
      <c r="I543" s="84" t="s">
        <v>800</v>
      </c>
      <c r="J543" s="10">
        <f>VLOOKUP(I543,'1bis_Benchmarks CBAM'!$A$2:$B$20,2,FALSE)</f>
        <v>1.7476800000000001</v>
      </c>
    </row>
    <row r="544" spans="1:10" x14ac:dyDescent="0.3">
      <c r="A544" s="7" t="s">
        <v>535</v>
      </c>
      <c r="B544" s="86" t="s">
        <v>772</v>
      </c>
      <c r="C544" s="6">
        <v>2.86</v>
      </c>
      <c r="D544" s="6">
        <v>9.25</v>
      </c>
      <c r="E544" s="49">
        <f t="shared" si="16"/>
        <v>12.11</v>
      </c>
      <c r="F544" s="10" t="b">
        <v>0</v>
      </c>
      <c r="G544" s="6">
        <f t="shared" si="17"/>
        <v>3.718</v>
      </c>
      <c r="H544" s="8" t="s">
        <v>572</v>
      </c>
      <c r="I544" s="84" t="s">
        <v>800</v>
      </c>
      <c r="J544" s="10">
        <f>VLOOKUP(I544,'1bis_Benchmarks CBAM'!$A$2:$B$20,2,FALSE)</f>
        <v>1.7476800000000001</v>
      </c>
    </row>
    <row r="545" spans="1:10" x14ac:dyDescent="0.3">
      <c r="A545" s="7" t="s">
        <v>536</v>
      </c>
      <c r="B545" s="86" t="s">
        <v>772</v>
      </c>
      <c r="C545" s="6">
        <v>2.86</v>
      </c>
      <c r="D545" s="6">
        <v>9.25</v>
      </c>
      <c r="E545" s="49">
        <f t="shared" si="16"/>
        <v>12.11</v>
      </c>
      <c r="F545" s="10" t="b">
        <v>0</v>
      </c>
      <c r="G545" s="6">
        <f t="shared" si="17"/>
        <v>3.718</v>
      </c>
      <c r="H545" s="8" t="s">
        <v>572</v>
      </c>
      <c r="I545" s="84" t="s">
        <v>800</v>
      </c>
      <c r="J545" s="10">
        <f>VLOOKUP(I545,'1bis_Benchmarks CBAM'!$A$2:$B$20,2,FALSE)</f>
        <v>1.7476800000000001</v>
      </c>
    </row>
    <row r="546" spans="1:10" x14ac:dyDescent="0.3">
      <c r="A546" s="7" t="s">
        <v>537</v>
      </c>
      <c r="B546" s="86" t="s">
        <v>772</v>
      </c>
      <c r="C546" s="6">
        <v>2.86</v>
      </c>
      <c r="D546" s="6">
        <v>9.25</v>
      </c>
      <c r="E546" s="49">
        <f t="shared" si="16"/>
        <v>12.11</v>
      </c>
      <c r="F546" s="10" t="b">
        <v>0</v>
      </c>
      <c r="G546" s="6">
        <f t="shared" si="17"/>
        <v>3.718</v>
      </c>
      <c r="H546" s="8" t="s">
        <v>572</v>
      </c>
      <c r="I546" s="84" t="s">
        <v>800</v>
      </c>
      <c r="J546" s="10">
        <f>VLOOKUP(I546,'1bis_Benchmarks CBAM'!$A$2:$B$20,2,FALSE)</f>
        <v>1.7476800000000001</v>
      </c>
    </row>
    <row r="547" spans="1:10" x14ac:dyDescent="0.3">
      <c r="A547" s="7" t="s">
        <v>538</v>
      </c>
      <c r="B547" s="86" t="s">
        <v>772</v>
      </c>
      <c r="C547" s="6">
        <v>2.86</v>
      </c>
      <c r="D547" s="6">
        <v>9.25</v>
      </c>
      <c r="E547" s="49">
        <f t="shared" si="16"/>
        <v>12.11</v>
      </c>
      <c r="F547" s="10" t="b">
        <v>0</v>
      </c>
      <c r="G547" s="6">
        <f t="shared" si="17"/>
        <v>3.718</v>
      </c>
      <c r="H547" s="8" t="s">
        <v>572</v>
      </c>
      <c r="I547" s="84" t="s">
        <v>800</v>
      </c>
      <c r="J547" s="10">
        <f>VLOOKUP(I547,'1bis_Benchmarks CBAM'!$A$2:$B$20,2,FALSE)</f>
        <v>1.7476800000000001</v>
      </c>
    </row>
    <row r="548" spans="1:10" x14ac:dyDescent="0.3">
      <c r="A548" s="7" t="s">
        <v>539</v>
      </c>
      <c r="B548" s="86" t="s">
        <v>772</v>
      </c>
      <c r="C548" s="6">
        <v>2.86</v>
      </c>
      <c r="D548" s="6">
        <v>9.25</v>
      </c>
      <c r="E548" s="49">
        <f t="shared" si="16"/>
        <v>12.11</v>
      </c>
      <c r="F548" s="10" t="b">
        <v>0</v>
      </c>
      <c r="G548" s="6">
        <f t="shared" si="17"/>
        <v>3.718</v>
      </c>
      <c r="H548" s="8" t="s">
        <v>572</v>
      </c>
      <c r="I548" s="84" t="s">
        <v>800</v>
      </c>
      <c r="J548" s="10">
        <f>VLOOKUP(I548,'1bis_Benchmarks CBAM'!$A$2:$B$20,2,FALSE)</f>
        <v>1.7476800000000001</v>
      </c>
    </row>
    <row r="549" spans="1:10" x14ac:dyDescent="0.3">
      <c r="A549" s="7" t="s">
        <v>540</v>
      </c>
      <c r="B549" s="86" t="s">
        <v>772</v>
      </c>
      <c r="C549" s="6">
        <v>2.86</v>
      </c>
      <c r="D549" s="6">
        <v>9.25</v>
      </c>
      <c r="E549" s="49">
        <f t="shared" si="16"/>
        <v>12.11</v>
      </c>
      <c r="F549" s="10" t="b">
        <v>0</v>
      </c>
      <c r="G549" s="6">
        <f t="shared" si="17"/>
        <v>3.718</v>
      </c>
      <c r="H549" s="8" t="s">
        <v>572</v>
      </c>
      <c r="I549" s="84" t="s">
        <v>800</v>
      </c>
      <c r="J549" s="10">
        <f>VLOOKUP(I549,'1bis_Benchmarks CBAM'!$A$2:$B$20,2,FALSE)</f>
        <v>1.7476800000000001</v>
      </c>
    </row>
    <row r="550" spans="1:10" x14ac:dyDescent="0.3">
      <c r="A550" s="7" t="s">
        <v>541</v>
      </c>
      <c r="B550" s="86" t="s">
        <v>772</v>
      </c>
      <c r="C550" s="6">
        <v>2.86</v>
      </c>
      <c r="D550" s="6">
        <v>9.25</v>
      </c>
      <c r="E550" s="49">
        <f t="shared" si="16"/>
        <v>12.11</v>
      </c>
      <c r="F550" s="10" t="b">
        <v>0</v>
      </c>
      <c r="G550" s="6">
        <f t="shared" si="17"/>
        <v>3.718</v>
      </c>
      <c r="H550" s="8" t="s">
        <v>572</v>
      </c>
      <c r="I550" s="84" t="s">
        <v>800</v>
      </c>
      <c r="J550" s="10">
        <f>VLOOKUP(I550,'1bis_Benchmarks CBAM'!$A$2:$B$20,2,FALSE)</f>
        <v>1.7476800000000001</v>
      </c>
    </row>
    <row r="551" spans="1:10" x14ac:dyDescent="0.3">
      <c r="A551" s="99" t="s">
        <v>542</v>
      </c>
      <c r="B551" s="86" t="s">
        <v>773</v>
      </c>
      <c r="C551" s="6">
        <v>2.73</v>
      </c>
      <c r="D551" s="6">
        <v>9.3000000000000007</v>
      </c>
      <c r="E551" s="49">
        <f t="shared" si="16"/>
        <v>12.030000000000001</v>
      </c>
      <c r="F551" s="10" t="b">
        <v>0</v>
      </c>
      <c r="G551" s="6">
        <f t="shared" si="17"/>
        <v>3.5489999999999999</v>
      </c>
      <c r="H551" s="5" t="s">
        <v>572</v>
      </c>
      <c r="I551" s="84" t="s">
        <v>800</v>
      </c>
      <c r="J551" s="10">
        <f>VLOOKUP(I551,'1bis_Benchmarks CBAM'!$A$2:$B$20,2,FALSE)</f>
        <v>1.7476800000000001</v>
      </c>
    </row>
    <row r="552" spans="1:10" x14ac:dyDescent="0.3">
      <c r="A552" s="99" t="s">
        <v>543</v>
      </c>
      <c r="B552" s="86" t="s">
        <v>773</v>
      </c>
      <c r="C552" s="6">
        <v>2.73</v>
      </c>
      <c r="D552" s="6">
        <v>9.3000000000000007</v>
      </c>
      <c r="E552" s="49">
        <f t="shared" si="16"/>
        <v>12.030000000000001</v>
      </c>
      <c r="F552" s="10" t="b">
        <v>0</v>
      </c>
      <c r="G552" s="6">
        <f t="shared" si="17"/>
        <v>3.5489999999999999</v>
      </c>
      <c r="H552" s="5" t="s">
        <v>572</v>
      </c>
      <c r="I552" s="84" t="s">
        <v>800</v>
      </c>
      <c r="J552" s="10">
        <f>VLOOKUP(I552,'1bis_Benchmarks CBAM'!$A$2:$B$20,2,FALSE)</f>
        <v>1.7476800000000001</v>
      </c>
    </row>
    <row r="553" spans="1:10" x14ac:dyDescent="0.3">
      <c r="A553" s="99" t="s">
        <v>544</v>
      </c>
      <c r="B553" s="86" t="s">
        <v>773</v>
      </c>
      <c r="C553" s="6">
        <v>2.73</v>
      </c>
      <c r="D553" s="6">
        <v>9.3000000000000007</v>
      </c>
      <c r="E553" s="49">
        <f t="shared" si="16"/>
        <v>12.030000000000001</v>
      </c>
      <c r="F553" s="10" t="b">
        <v>0</v>
      </c>
      <c r="G553" s="6">
        <f t="shared" si="17"/>
        <v>3.5489999999999999</v>
      </c>
      <c r="H553" s="5" t="s">
        <v>572</v>
      </c>
      <c r="I553" s="84" t="s">
        <v>800</v>
      </c>
      <c r="J553" s="10">
        <f>VLOOKUP(I553,'1bis_Benchmarks CBAM'!$A$2:$B$20,2,FALSE)</f>
        <v>1.7476800000000001</v>
      </c>
    </row>
    <row r="554" spans="1:10" x14ac:dyDescent="0.3">
      <c r="A554" s="99" t="s">
        <v>545</v>
      </c>
      <c r="B554" s="86" t="s">
        <v>773</v>
      </c>
      <c r="C554" s="6">
        <v>2.73</v>
      </c>
      <c r="D554" s="6">
        <v>9.3000000000000007</v>
      </c>
      <c r="E554" s="49">
        <f t="shared" si="16"/>
        <v>12.030000000000001</v>
      </c>
      <c r="F554" s="10" t="b">
        <v>0</v>
      </c>
      <c r="G554" s="6">
        <f t="shared" si="17"/>
        <v>3.5489999999999999</v>
      </c>
      <c r="H554" s="5" t="s">
        <v>572</v>
      </c>
      <c r="I554" s="84" t="s">
        <v>800</v>
      </c>
      <c r="J554" s="10">
        <f>VLOOKUP(I554,'1bis_Benchmarks CBAM'!$A$2:$B$20,2,FALSE)</f>
        <v>1.7476800000000001</v>
      </c>
    </row>
    <row r="555" spans="1:10" x14ac:dyDescent="0.3">
      <c r="A555" s="99">
        <v>76090000</v>
      </c>
      <c r="B555" s="86" t="s">
        <v>774</v>
      </c>
      <c r="C555" s="6">
        <v>2.73</v>
      </c>
      <c r="D555" s="6">
        <v>9.3000000000000007</v>
      </c>
      <c r="E555" s="49">
        <f t="shared" si="16"/>
        <v>12.030000000000001</v>
      </c>
      <c r="F555" s="10" t="b">
        <v>0</v>
      </c>
      <c r="G555" s="6">
        <f t="shared" si="17"/>
        <v>3.5489999999999999</v>
      </c>
      <c r="H555" s="5" t="s">
        <v>572</v>
      </c>
      <c r="I555" s="84" t="s">
        <v>800</v>
      </c>
      <c r="J555" s="10">
        <f>VLOOKUP(I555,'1bis_Benchmarks CBAM'!$A$2:$B$20,2,FALSE)</f>
        <v>1.7476800000000001</v>
      </c>
    </row>
    <row r="556" spans="1:10" x14ac:dyDescent="0.3">
      <c r="A556" s="99" t="s">
        <v>546</v>
      </c>
      <c r="B556" s="86" t="s">
        <v>775</v>
      </c>
      <c r="C556" s="6">
        <v>2.73</v>
      </c>
      <c r="D556" s="6">
        <v>9.3000000000000007</v>
      </c>
      <c r="E556" s="49">
        <f t="shared" si="16"/>
        <v>12.030000000000001</v>
      </c>
      <c r="F556" s="10" t="b">
        <v>0</v>
      </c>
      <c r="G556" s="6">
        <f t="shared" si="17"/>
        <v>3.5489999999999999</v>
      </c>
      <c r="H556" s="5" t="s">
        <v>572</v>
      </c>
      <c r="I556" s="84" t="s">
        <v>800</v>
      </c>
      <c r="J556" s="10">
        <f>VLOOKUP(I556,'1bis_Benchmarks CBAM'!$A$2:$B$20,2,FALSE)</f>
        <v>1.7476800000000001</v>
      </c>
    </row>
    <row r="557" spans="1:10" x14ac:dyDescent="0.3">
      <c r="A557" s="99" t="s">
        <v>547</v>
      </c>
      <c r="B557" s="86" t="s">
        <v>776</v>
      </c>
      <c r="C557" s="6">
        <v>2.73</v>
      </c>
      <c r="D557" s="6">
        <v>9.3000000000000007</v>
      </c>
      <c r="E557" s="49">
        <f t="shared" si="16"/>
        <v>12.030000000000001</v>
      </c>
      <c r="F557" s="10" t="b">
        <v>0</v>
      </c>
      <c r="G557" s="6">
        <f t="shared" si="17"/>
        <v>3.5489999999999999</v>
      </c>
      <c r="H557" s="5" t="s">
        <v>572</v>
      </c>
      <c r="I557" s="84" t="s">
        <v>800</v>
      </c>
      <c r="J557" s="10">
        <f>VLOOKUP(I557,'1bis_Benchmarks CBAM'!$A$2:$B$20,2,FALSE)</f>
        <v>1.7476800000000001</v>
      </c>
    </row>
    <row r="558" spans="1:10" x14ac:dyDescent="0.3">
      <c r="A558" s="99" t="s">
        <v>548</v>
      </c>
      <c r="B558" s="86" t="s">
        <v>777</v>
      </c>
      <c r="C558" s="6">
        <v>2.73</v>
      </c>
      <c r="D558" s="6">
        <v>9.3000000000000007</v>
      </c>
      <c r="E558" s="49">
        <f t="shared" si="16"/>
        <v>12.030000000000001</v>
      </c>
      <c r="F558" s="10" t="b">
        <v>0</v>
      </c>
      <c r="G558" s="6">
        <f t="shared" si="17"/>
        <v>3.5489999999999999</v>
      </c>
      <c r="H558" s="5" t="s">
        <v>572</v>
      </c>
      <c r="I558" s="84" t="s">
        <v>800</v>
      </c>
      <c r="J558" s="10">
        <f>VLOOKUP(I558,'1bis_Benchmarks CBAM'!$A$2:$B$20,2,FALSE)</f>
        <v>1.7476800000000001</v>
      </c>
    </row>
    <row r="559" spans="1:10" x14ac:dyDescent="0.3">
      <c r="A559" s="99" t="s">
        <v>549</v>
      </c>
      <c r="B559" s="86" t="s">
        <v>778</v>
      </c>
      <c r="C559" s="6">
        <v>2.86</v>
      </c>
      <c r="D559" s="6">
        <v>9.25</v>
      </c>
      <c r="E559" s="49">
        <f t="shared" si="16"/>
        <v>12.11</v>
      </c>
      <c r="F559" s="10" t="b">
        <v>0</v>
      </c>
      <c r="G559" s="6">
        <f t="shared" si="17"/>
        <v>3.718</v>
      </c>
      <c r="H559" s="5" t="s">
        <v>572</v>
      </c>
      <c r="I559" s="84" t="s">
        <v>800</v>
      </c>
      <c r="J559" s="10">
        <f>VLOOKUP(I559,'1bis_Benchmarks CBAM'!$A$2:$B$20,2,FALSE)</f>
        <v>1.7476800000000001</v>
      </c>
    </row>
    <row r="560" spans="1:10" x14ac:dyDescent="0.3">
      <c r="A560" s="99" t="s">
        <v>550</v>
      </c>
      <c r="B560" s="86" t="s">
        <v>779</v>
      </c>
      <c r="C560" s="6">
        <v>2.86</v>
      </c>
      <c r="D560" s="6">
        <v>9.25</v>
      </c>
      <c r="E560" s="49">
        <f t="shared" si="16"/>
        <v>12.11</v>
      </c>
      <c r="F560" s="10" t="b">
        <v>0</v>
      </c>
      <c r="G560" s="6">
        <f t="shared" si="17"/>
        <v>3.718</v>
      </c>
      <c r="H560" s="5" t="s">
        <v>572</v>
      </c>
      <c r="I560" s="84" t="s">
        <v>800</v>
      </c>
      <c r="J560" s="10">
        <f>VLOOKUP(I560,'1bis_Benchmarks CBAM'!$A$2:$B$20,2,FALSE)</f>
        <v>1.7476800000000001</v>
      </c>
    </row>
    <row r="561" spans="1:10" x14ac:dyDescent="0.3">
      <c r="A561" s="99" t="s">
        <v>551</v>
      </c>
      <c r="B561" s="86" t="s">
        <v>779</v>
      </c>
      <c r="C561" s="6">
        <v>2.86</v>
      </c>
      <c r="D561" s="6">
        <v>9.25</v>
      </c>
      <c r="E561" s="49">
        <f t="shared" si="16"/>
        <v>12.11</v>
      </c>
      <c r="F561" s="10" t="b">
        <v>0</v>
      </c>
      <c r="G561" s="6">
        <f t="shared" si="17"/>
        <v>3.718</v>
      </c>
      <c r="H561" s="5" t="s">
        <v>572</v>
      </c>
      <c r="I561" s="84" t="s">
        <v>800</v>
      </c>
      <c r="J561" s="10">
        <f>VLOOKUP(I561,'1bis_Benchmarks CBAM'!$A$2:$B$20,2,FALSE)</f>
        <v>1.7476800000000001</v>
      </c>
    </row>
    <row r="562" spans="1:10" x14ac:dyDescent="0.3">
      <c r="A562" s="99" t="s">
        <v>552</v>
      </c>
      <c r="B562" s="86" t="s">
        <v>779</v>
      </c>
      <c r="C562" s="6">
        <v>2.86</v>
      </c>
      <c r="D562" s="6">
        <v>9.25</v>
      </c>
      <c r="E562" s="49">
        <f t="shared" si="16"/>
        <v>12.11</v>
      </c>
      <c r="F562" s="10" t="b">
        <v>0</v>
      </c>
      <c r="G562" s="6">
        <f t="shared" si="17"/>
        <v>3.718</v>
      </c>
      <c r="H562" s="5" t="s">
        <v>572</v>
      </c>
      <c r="I562" s="84" t="s">
        <v>800</v>
      </c>
      <c r="J562" s="10">
        <f>VLOOKUP(I562,'1bis_Benchmarks CBAM'!$A$2:$B$20,2,FALSE)</f>
        <v>1.7476800000000001</v>
      </c>
    </row>
    <row r="563" spans="1:10" x14ac:dyDescent="0.3">
      <c r="A563" s="99" t="s">
        <v>553</v>
      </c>
      <c r="B563" s="86" t="s">
        <v>779</v>
      </c>
      <c r="C563" s="6">
        <v>2.86</v>
      </c>
      <c r="D563" s="6">
        <v>9.25</v>
      </c>
      <c r="E563" s="49">
        <f t="shared" si="16"/>
        <v>12.11</v>
      </c>
      <c r="F563" s="10" t="b">
        <v>0</v>
      </c>
      <c r="G563" s="6">
        <f t="shared" si="17"/>
        <v>3.718</v>
      </c>
      <c r="H563" s="5" t="s">
        <v>572</v>
      </c>
      <c r="I563" s="84" t="s">
        <v>800</v>
      </c>
      <c r="J563" s="10">
        <f>VLOOKUP(I563,'1bis_Benchmarks CBAM'!$A$2:$B$20,2,FALSE)</f>
        <v>1.7476800000000001</v>
      </c>
    </row>
    <row r="564" spans="1:10" x14ac:dyDescent="0.3">
      <c r="A564" s="99" t="s">
        <v>554</v>
      </c>
      <c r="B564" s="86" t="s">
        <v>780</v>
      </c>
      <c r="C564" s="6">
        <v>2.86</v>
      </c>
      <c r="D564" s="6">
        <v>9.25</v>
      </c>
      <c r="E564" s="49">
        <f t="shared" si="16"/>
        <v>12.11</v>
      </c>
      <c r="F564" s="10" t="b">
        <v>0</v>
      </c>
      <c r="G564" s="6">
        <f t="shared" si="17"/>
        <v>3.718</v>
      </c>
      <c r="H564" s="5" t="s">
        <v>572</v>
      </c>
      <c r="I564" s="84" t="s">
        <v>800</v>
      </c>
      <c r="J564" s="10">
        <f>VLOOKUP(I564,'1bis_Benchmarks CBAM'!$A$2:$B$20,2,FALSE)</f>
        <v>1.7476800000000001</v>
      </c>
    </row>
    <row r="565" spans="1:10" x14ac:dyDescent="0.3">
      <c r="A565" s="99" t="s">
        <v>555</v>
      </c>
      <c r="B565" s="86" t="s">
        <v>781</v>
      </c>
      <c r="C565" s="6">
        <v>2.31</v>
      </c>
      <c r="D565" s="6">
        <v>7.49</v>
      </c>
      <c r="E565" s="49">
        <f t="shared" si="16"/>
        <v>9.8000000000000007</v>
      </c>
      <c r="F565" s="10" t="b">
        <v>0</v>
      </c>
      <c r="G565" s="6">
        <f t="shared" si="17"/>
        <v>3.0030000000000001</v>
      </c>
      <c r="H565" s="5" t="s">
        <v>572</v>
      </c>
      <c r="I565" s="84" t="s">
        <v>800</v>
      </c>
      <c r="J565" s="10">
        <f>VLOOKUP(I565,'1bis_Benchmarks CBAM'!$A$2:$B$20,2,FALSE)</f>
        <v>1.7476800000000001</v>
      </c>
    </row>
    <row r="566" spans="1:10" x14ac:dyDescent="0.3">
      <c r="A566" s="99" t="s">
        <v>556</v>
      </c>
      <c r="B566" s="86" t="s">
        <v>781</v>
      </c>
      <c r="C566" s="6">
        <v>2.31</v>
      </c>
      <c r="D566" s="6">
        <v>7.49</v>
      </c>
      <c r="E566" s="49">
        <f t="shared" si="16"/>
        <v>9.8000000000000007</v>
      </c>
      <c r="F566" s="10" t="b">
        <v>0</v>
      </c>
      <c r="G566" s="6">
        <f t="shared" si="17"/>
        <v>3.0030000000000001</v>
      </c>
      <c r="H566" s="5" t="s">
        <v>572</v>
      </c>
      <c r="I566" s="84" t="s">
        <v>800</v>
      </c>
      <c r="J566" s="10">
        <f>VLOOKUP(I566,'1bis_Benchmarks CBAM'!$A$2:$B$20,2,FALSE)</f>
        <v>1.7476800000000001</v>
      </c>
    </row>
    <row r="567" spans="1:10" x14ac:dyDescent="0.3">
      <c r="A567" s="99" t="s">
        <v>557</v>
      </c>
      <c r="B567" s="86" t="s">
        <v>782</v>
      </c>
      <c r="C567" s="6">
        <v>2.86</v>
      </c>
      <c r="D567" s="6">
        <v>9.25</v>
      </c>
      <c r="E567" s="49">
        <f t="shared" si="16"/>
        <v>12.11</v>
      </c>
      <c r="F567" s="10" t="b">
        <v>0</v>
      </c>
      <c r="G567" s="6">
        <f t="shared" si="17"/>
        <v>3.718</v>
      </c>
      <c r="H567" s="5" t="s">
        <v>572</v>
      </c>
      <c r="I567" s="84" t="s">
        <v>800</v>
      </c>
      <c r="J567" s="10">
        <f>VLOOKUP(I567,'1bis_Benchmarks CBAM'!$A$2:$B$20,2,FALSE)</f>
        <v>1.7476800000000001</v>
      </c>
    </row>
    <row r="568" spans="1:10" x14ac:dyDescent="0.3">
      <c r="A568" s="99" t="s">
        <v>558</v>
      </c>
      <c r="B568" s="86" t="s">
        <v>783</v>
      </c>
      <c r="C568" s="6">
        <v>2.86</v>
      </c>
      <c r="D568" s="6">
        <v>9.25</v>
      </c>
      <c r="E568" s="49">
        <f t="shared" si="16"/>
        <v>12.11</v>
      </c>
      <c r="F568" s="10" t="b">
        <v>0</v>
      </c>
      <c r="G568" s="6">
        <f t="shared" si="17"/>
        <v>3.718</v>
      </c>
      <c r="H568" s="5" t="s">
        <v>572</v>
      </c>
      <c r="I568" s="84" t="s">
        <v>800</v>
      </c>
      <c r="J568" s="10">
        <f>VLOOKUP(I568,'1bis_Benchmarks CBAM'!$A$2:$B$20,2,FALSE)</f>
        <v>1.7476800000000001</v>
      </c>
    </row>
    <row r="569" spans="1:10" x14ac:dyDescent="0.3">
      <c r="A569" s="99" t="s">
        <v>559</v>
      </c>
      <c r="B569" s="86" t="s">
        <v>784</v>
      </c>
      <c r="C569" s="6">
        <v>2.48</v>
      </c>
      <c r="D569" s="6">
        <v>8.4</v>
      </c>
      <c r="E569" s="49">
        <f t="shared" si="16"/>
        <v>10.88</v>
      </c>
      <c r="F569" s="10" t="b">
        <v>0</v>
      </c>
      <c r="G569" s="6">
        <f t="shared" si="17"/>
        <v>3.2240000000000002</v>
      </c>
      <c r="H569" s="5" t="s">
        <v>572</v>
      </c>
      <c r="I569" s="84" t="s">
        <v>800</v>
      </c>
      <c r="J569" s="10">
        <f>VLOOKUP(I569,'1bis_Benchmarks CBAM'!$A$2:$B$20,2,FALSE)</f>
        <v>1.7476800000000001</v>
      </c>
    </row>
    <row r="570" spans="1:10" x14ac:dyDescent="0.3">
      <c r="A570" s="99" t="s">
        <v>560</v>
      </c>
      <c r="B570" s="86" t="s">
        <v>777</v>
      </c>
      <c r="C570" s="6">
        <v>2.86</v>
      </c>
      <c r="D570" s="6">
        <v>9.25</v>
      </c>
      <c r="E570" s="49">
        <f t="shared" si="16"/>
        <v>12.11</v>
      </c>
      <c r="F570" s="10" t="b">
        <v>0</v>
      </c>
      <c r="G570" s="6">
        <f t="shared" si="17"/>
        <v>3.718</v>
      </c>
      <c r="H570" s="5" t="s">
        <v>572</v>
      </c>
      <c r="I570" s="84" t="s">
        <v>800</v>
      </c>
      <c r="J570" s="10">
        <f>VLOOKUP(I570,'1bis_Benchmarks CBAM'!$A$2:$B$20,2,FALSE)</f>
        <v>1.7476800000000001</v>
      </c>
    </row>
  </sheetData>
  <sheetProtection sheet="1" objects="1" scenarios="1"/>
  <mergeCells count="1">
    <mergeCell ref="C2:E2"/>
  </mergeCells>
  <conditionalFormatting sqref="F3:F570">
    <cfRule type="cellIs" dxfId="0" priority="1" operator="equal">
      <formula>TRUE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06B49-CBC7-4E69-BF1E-B196EE7BF639}">
  <dimension ref="A1:D20"/>
  <sheetViews>
    <sheetView workbookViewId="0">
      <selection activeCell="D11" sqref="D11"/>
    </sheetView>
  </sheetViews>
  <sheetFormatPr baseColWidth="10" defaultRowHeight="14.4" x14ac:dyDescent="0.3"/>
  <cols>
    <col min="1" max="1" width="27.5546875" customWidth="1"/>
    <col min="2" max="2" width="27.5546875" style="92" customWidth="1"/>
    <col min="4" max="4" width="53.88671875" style="91" customWidth="1"/>
    <col min="5" max="5" width="53.88671875" customWidth="1"/>
  </cols>
  <sheetData>
    <row r="1" spans="1:4" s="90" customFormat="1" ht="28.8" x14ac:dyDescent="0.3">
      <c r="A1" s="93" t="s">
        <v>680</v>
      </c>
      <c r="B1" s="93" t="s">
        <v>801</v>
      </c>
      <c r="D1" s="90" t="s">
        <v>802</v>
      </c>
    </row>
    <row r="2" spans="1:4" x14ac:dyDescent="0.3">
      <c r="A2" s="94" t="s">
        <v>681</v>
      </c>
      <c r="B2" s="97">
        <v>0</v>
      </c>
      <c r="D2" s="91" t="s">
        <v>810</v>
      </c>
    </row>
    <row r="3" spans="1:4" ht="24.6" x14ac:dyDescent="0.3">
      <c r="A3" s="94" t="s">
        <v>786</v>
      </c>
      <c r="B3" s="98">
        <v>0.69299999999999995</v>
      </c>
      <c r="D3" s="91" t="s">
        <v>806</v>
      </c>
    </row>
    <row r="4" spans="1:4" ht="24.6" x14ac:dyDescent="0.3">
      <c r="A4" s="94" t="s">
        <v>787</v>
      </c>
      <c r="B4" s="97">
        <f>B3*70%</f>
        <v>0.48509999999999992</v>
      </c>
      <c r="D4" s="91" t="s">
        <v>803</v>
      </c>
    </row>
    <row r="5" spans="1:4" x14ac:dyDescent="0.3">
      <c r="A5" s="94" t="s">
        <v>685</v>
      </c>
      <c r="B5" s="97">
        <f>B4</f>
        <v>0.48509999999999992</v>
      </c>
      <c r="D5" s="91" t="s">
        <v>804</v>
      </c>
    </row>
    <row r="6" spans="1:4" x14ac:dyDescent="0.3">
      <c r="A6" s="94" t="s">
        <v>792</v>
      </c>
      <c r="B6" s="98">
        <v>0.157</v>
      </c>
      <c r="D6" s="91" t="s">
        <v>805</v>
      </c>
    </row>
    <row r="7" spans="1:4" x14ac:dyDescent="0.3">
      <c r="A7" s="94" t="s">
        <v>785</v>
      </c>
      <c r="B7" s="97">
        <v>6.84</v>
      </c>
      <c r="D7" s="91" t="s">
        <v>807</v>
      </c>
    </row>
    <row r="8" spans="1:4" ht="24.6" x14ac:dyDescent="0.3">
      <c r="A8" s="94" t="s">
        <v>788</v>
      </c>
      <c r="B8" s="97">
        <f>0.23+1.57*0.27</f>
        <v>0.65390000000000004</v>
      </c>
      <c r="D8" s="91" t="s">
        <v>809</v>
      </c>
    </row>
    <row r="9" spans="1:4" x14ac:dyDescent="0.3">
      <c r="A9" s="94" t="s">
        <v>790</v>
      </c>
      <c r="B9" s="97">
        <v>1.57</v>
      </c>
      <c r="D9" s="91" t="s">
        <v>808</v>
      </c>
    </row>
    <row r="10" spans="1:4" ht="60.6" x14ac:dyDescent="0.3">
      <c r="A10" s="94" t="s">
        <v>791</v>
      </c>
      <c r="B10" s="97">
        <f>0.06*B9+0.225*B8</f>
        <v>0.24132750000000003</v>
      </c>
      <c r="D10" s="91" t="s">
        <v>811</v>
      </c>
    </row>
    <row r="11" spans="1:4" ht="24.6" x14ac:dyDescent="0.3">
      <c r="A11" s="94" t="s">
        <v>789</v>
      </c>
      <c r="B11" s="97">
        <f>1.57*0.44</f>
        <v>0.69080000000000008</v>
      </c>
      <c r="D11" s="91" t="s">
        <v>818</v>
      </c>
    </row>
    <row r="12" spans="1:4" ht="24.6" x14ac:dyDescent="0.3">
      <c r="A12" s="94" t="s">
        <v>793</v>
      </c>
      <c r="B12" s="98">
        <f xml:space="preserve"> 1.288+1.6*B6+0.6*0.217</f>
        <v>1.6694</v>
      </c>
      <c r="D12" s="91" t="s">
        <v>812</v>
      </c>
    </row>
    <row r="13" spans="1:4" x14ac:dyDescent="0.3">
      <c r="A13" s="94" t="s">
        <v>794</v>
      </c>
      <c r="B13" s="97">
        <v>0.26800000000000002</v>
      </c>
      <c r="D13" s="91" t="s">
        <v>815</v>
      </c>
    </row>
    <row r="14" spans="1:4" x14ac:dyDescent="0.3">
      <c r="A14" s="94" t="s">
        <v>795</v>
      </c>
      <c r="B14" s="97">
        <v>0.26800000000000002</v>
      </c>
      <c r="D14" s="91" t="s">
        <v>815</v>
      </c>
    </row>
    <row r="15" spans="1:4" x14ac:dyDescent="0.3">
      <c r="A15" s="94" t="s">
        <v>796</v>
      </c>
      <c r="B15" s="97">
        <v>0.26800000000000002</v>
      </c>
      <c r="D15" s="91" t="s">
        <v>815</v>
      </c>
    </row>
    <row r="16" spans="1:4" ht="36.6" x14ac:dyDescent="0.3">
      <c r="A16" s="94" t="s">
        <v>797</v>
      </c>
      <c r="B16" s="95">
        <f>1.4*0.6</f>
        <v>0.84</v>
      </c>
      <c r="D16" s="91" t="s">
        <v>814</v>
      </c>
    </row>
    <row r="17" spans="1:4" ht="24.6" x14ac:dyDescent="0.3">
      <c r="A17" s="94" t="s">
        <v>798</v>
      </c>
      <c r="B17" s="98">
        <f xml:space="preserve"> 1.288+1.6*B6+0.6*0.217+0.282</f>
        <v>1.9514</v>
      </c>
      <c r="D17" s="91" t="s">
        <v>813</v>
      </c>
    </row>
    <row r="18" spans="1:4" ht="24.6" x14ac:dyDescent="0.3">
      <c r="A18" s="94" t="s">
        <v>799</v>
      </c>
      <c r="B18" s="97">
        <f>B17*1.1</f>
        <v>2.1465400000000003</v>
      </c>
      <c r="D18" s="91" t="s">
        <v>816</v>
      </c>
    </row>
    <row r="19" spans="1:4" ht="24.6" x14ac:dyDescent="0.3">
      <c r="A19" s="96" t="s">
        <v>765</v>
      </c>
      <c r="B19" s="97">
        <f xml:space="preserve"> 1.464+0.312*0.4</f>
        <v>1.5888</v>
      </c>
      <c r="D19" s="91" t="s">
        <v>819</v>
      </c>
    </row>
    <row r="20" spans="1:4" ht="24.6" x14ac:dyDescent="0.3">
      <c r="A20" s="94" t="s">
        <v>800</v>
      </c>
      <c r="B20" s="97">
        <f>B19*1.1</f>
        <v>1.7476800000000001</v>
      </c>
      <c r="D20" s="91" t="s">
        <v>817</v>
      </c>
    </row>
  </sheetData>
  <sheetProtection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18D88-1B82-40AE-8EA7-4F375A967698}">
  <sheetPr codeName="Feuil3"/>
  <dimension ref="A1:E66"/>
  <sheetViews>
    <sheetView zoomScale="70" zoomScaleNormal="70" workbookViewId="0">
      <pane ySplit="1" topLeftCell="A2" activePane="bottomLeft" state="frozen"/>
      <selection activeCell="E21" sqref="E21"/>
      <selection pane="bottomLeft" activeCell="D10" sqref="D10"/>
    </sheetView>
  </sheetViews>
  <sheetFormatPr baseColWidth="10" defaultRowHeight="14.4" x14ac:dyDescent="0.3"/>
  <cols>
    <col min="1" max="1" width="18.21875" style="4" customWidth="1"/>
    <col min="2" max="2" width="18.21875" customWidth="1"/>
    <col min="3" max="3" width="49.44140625" customWidth="1"/>
    <col min="4" max="4" width="11.6640625" customWidth="1"/>
  </cols>
  <sheetData>
    <row r="1" spans="1:4" ht="39.6" x14ac:dyDescent="0.3">
      <c r="A1" s="12" t="s">
        <v>574</v>
      </c>
      <c r="B1" s="12" t="s">
        <v>567</v>
      </c>
      <c r="C1" s="12" t="s">
        <v>575</v>
      </c>
      <c r="D1" s="12" t="s">
        <v>576</v>
      </c>
    </row>
    <row r="2" spans="1:4" x14ac:dyDescent="0.3">
      <c r="A2" s="13">
        <v>1</v>
      </c>
      <c r="B2" s="14" t="s">
        <v>577</v>
      </c>
      <c r="C2" s="15" t="s">
        <v>578</v>
      </c>
      <c r="D2" s="16">
        <v>2.2800000000000001E-2</v>
      </c>
    </row>
    <row r="3" spans="1:4" x14ac:dyDescent="0.3">
      <c r="A3" s="13">
        <v>2</v>
      </c>
      <c r="B3" s="14" t="s">
        <v>579</v>
      </c>
      <c r="C3" s="15" t="s">
        <v>580</v>
      </c>
      <c r="D3" s="17">
        <v>0.217</v>
      </c>
    </row>
    <row r="4" spans="1:4" x14ac:dyDescent="0.3">
      <c r="A4" s="13">
        <v>3</v>
      </c>
      <c r="B4" s="14" t="s">
        <v>579</v>
      </c>
      <c r="C4" s="15" t="s">
        <v>581</v>
      </c>
      <c r="D4" s="17">
        <v>0.157</v>
      </c>
    </row>
    <row r="5" spans="1:4" x14ac:dyDescent="0.3">
      <c r="A5" s="13">
        <v>4</v>
      </c>
      <c r="B5" s="14" t="s">
        <v>579</v>
      </c>
      <c r="C5" s="15" t="s">
        <v>582</v>
      </c>
      <c r="D5" s="17">
        <v>1.288</v>
      </c>
    </row>
    <row r="6" spans="1:4" x14ac:dyDescent="0.3">
      <c r="A6" s="13">
        <v>5</v>
      </c>
      <c r="B6" s="14" t="s">
        <v>579</v>
      </c>
      <c r="C6" s="15" t="s">
        <v>583</v>
      </c>
      <c r="D6" s="16">
        <v>0.215</v>
      </c>
    </row>
    <row r="7" spans="1:4" x14ac:dyDescent="0.3">
      <c r="A7" s="13">
        <v>6</v>
      </c>
      <c r="B7" s="14" t="s">
        <v>579</v>
      </c>
      <c r="C7" s="15" t="s">
        <v>584</v>
      </c>
      <c r="D7" s="16">
        <v>0.26800000000000002</v>
      </c>
    </row>
    <row r="8" spans="1:4" x14ac:dyDescent="0.3">
      <c r="A8" s="13">
        <v>7</v>
      </c>
      <c r="B8" s="14" t="s">
        <v>579</v>
      </c>
      <c r="C8" s="15" t="s">
        <v>585</v>
      </c>
      <c r="D8" s="16">
        <v>0.28199999999999997</v>
      </c>
    </row>
    <row r="9" spans="1:4" x14ac:dyDescent="0.3">
      <c r="A9" s="13">
        <v>8</v>
      </c>
      <c r="B9" s="14" t="s">
        <v>579</v>
      </c>
      <c r="C9" s="15" t="s">
        <v>586</v>
      </c>
      <c r="D9" s="17">
        <v>0.312</v>
      </c>
    </row>
    <row r="10" spans="1:4" x14ac:dyDescent="0.3">
      <c r="A10" s="13">
        <v>9</v>
      </c>
      <c r="B10" s="14" t="s">
        <v>579</v>
      </c>
      <c r="C10" s="15" t="s">
        <v>587</v>
      </c>
      <c r="D10" s="17">
        <v>1.464</v>
      </c>
    </row>
    <row r="11" spans="1:4" x14ac:dyDescent="0.3">
      <c r="A11" s="13">
        <v>10</v>
      </c>
      <c r="B11" s="14" t="s">
        <v>588</v>
      </c>
      <c r="C11" s="15" t="s">
        <v>589</v>
      </c>
      <c r="D11" s="17">
        <v>0.69299999999999995</v>
      </c>
    </row>
    <row r="12" spans="1:4" x14ac:dyDescent="0.3">
      <c r="A12" s="13">
        <v>11</v>
      </c>
      <c r="B12" s="14" t="s">
        <v>588</v>
      </c>
      <c r="C12" s="15" t="s">
        <v>590</v>
      </c>
      <c r="D12" s="17">
        <v>0.95699999999999996</v>
      </c>
    </row>
    <row r="13" spans="1:4" x14ac:dyDescent="0.3">
      <c r="A13" s="13">
        <v>12</v>
      </c>
      <c r="B13" s="14" t="s">
        <v>588</v>
      </c>
      <c r="C13" s="15" t="s">
        <v>591</v>
      </c>
      <c r="D13" s="17">
        <v>0.72499999999999998</v>
      </c>
    </row>
    <row r="14" spans="1:4" x14ac:dyDescent="0.3">
      <c r="A14" s="13">
        <v>13</v>
      </c>
      <c r="B14" s="14" t="s">
        <v>588</v>
      </c>
      <c r="C14" s="15" t="s">
        <v>592</v>
      </c>
      <c r="D14" s="17">
        <v>0.81499999999999995</v>
      </c>
    </row>
    <row r="15" spans="1:4" x14ac:dyDescent="0.3">
      <c r="A15" s="13">
        <v>14</v>
      </c>
      <c r="B15" s="14" t="s">
        <v>588</v>
      </c>
      <c r="C15" s="15" t="s">
        <v>593</v>
      </c>
      <c r="D15" s="17">
        <v>1.4059999999999999</v>
      </c>
    </row>
    <row r="16" spans="1:4" x14ac:dyDescent="0.3">
      <c r="A16" s="13">
        <v>15</v>
      </c>
      <c r="B16" s="14" t="s">
        <v>594</v>
      </c>
      <c r="C16" s="15" t="s">
        <v>595</v>
      </c>
      <c r="D16" s="17">
        <v>0.39900000000000002</v>
      </c>
    </row>
    <row r="17" spans="1:4" x14ac:dyDescent="0.3">
      <c r="A17" s="13">
        <v>16</v>
      </c>
      <c r="B17" s="14" t="s">
        <v>594</v>
      </c>
      <c r="C17" s="15" t="s">
        <v>596</v>
      </c>
      <c r="D17" s="17">
        <v>0.28999999999999998</v>
      </c>
    </row>
    <row r="18" spans="1:4" x14ac:dyDescent="0.3">
      <c r="A18" s="13">
        <v>17</v>
      </c>
      <c r="B18" s="14" t="s">
        <v>594</v>
      </c>
      <c r="C18" s="15" t="s">
        <v>597</v>
      </c>
      <c r="D18" s="17">
        <v>0.23699999999999999</v>
      </c>
    </row>
    <row r="19" spans="1:4" x14ac:dyDescent="0.3">
      <c r="A19" s="13">
        <v>18</v>
      </c>
      <c r="B19" s="14" t="s">
        <v>588</v>
      </c>
      <c r="C19" s="15" t="s">
        <v>598</v>
      </c>
      <c r="D19" s="17">
        <v>0.309</v>
      </c>
    </row>
    <row r="20" spans="1:4" x14ac:dyDescent="0.3">
      <c r="A20" s="13">
        <v>19</v>
      </c>
      <c r="B20" s="14" t="s">
        <v>599</v>
      </c>
      <c r="C20" s="15" t="s">
        <v>600</v>
      </c>
      <c r="D20" s="17">
        <v>0.106</v>
      </c>
    </row>
    <row r="21" spans="1:4" x14ac:dyDescent="0.3">
      <c r="A21" s="13">
        <v>20</v>
      </c>
      <c r="B21" s="14" t="s">
        <v>599</v>
      </c>
      <c r="C21" s="15" t="s">
        <v>601</v>
      </c>
      <c r="D21" s="17">
        <v>0.14599999999999999</v>
      </c>
    </row>
    <row r="22" spans="1:4" x14ac:dyDescent="0.3">
      <c r="A22" s="13">
        <v>21</v>
      </c>
      <c r="B22" s="14" t="s">
        <v>599</v>
      </c>
      <c r="C22" s="15" t="s">
        <v>602</v>
      </c>
      <c r="D22" s="17">
        <v>0.12</v>
      </c>
    </row>
    <row r="23" spans="1:4" x14ac:dyDescent="0.3">
      <c r="A23" s="13">
        <v>22</v>
      </c>
      <c r="B23" s="14" t="s">
        <v>599</v>
      </c>
      <c r="C23" s="15" t="s">
        <v>603</v>
      </c>
      <c r="D23" s="17">
        <v>5.8000000000000003E-2</v>
      </c>
    </row>
    <row r="24" spans="1:4" x14ac:dyDescent="0.3">
      <c r="A24" s="13">
        <v>23</v>
      </c>
      <c r="B24" s="14" t="s">
        <v>588</v>
      </c>
      <c r="C24" s="15" t="s">
        <v>604</v>
      </c>
      <c r="D24" s="16">
        <v>0.53600000000000003</v>
      </c>
    </row>
    <row r="25" spans="1:4" x14ac:dyDescent="0.3">
      <c r="A25" s="13">
        <v>24</v>
      </c>
      <c r="B25" s="14" t="s">
        <v>588</v>
      </c>
      <c r="C25" s="15" t="s">
        <v>605</v>
      </c>
      <c r="D25" s="17">
        <v>4.7E-2</v>
      </c>
    </row>
    <row r="26" spans="1:4" x14ac:dyDescent="0.3">
      <c r="A26" s="13">
        <v>25</v>
      </c>
      <c r="B26" s="14" t="s">
        <v>588</v>
      </c>
      <c r="C26" s="15" t="s">
        <v>606</v>
      </c>
      <c r="D26" s="17">
        <v>1.2999999999999999E-2</v>
      </c>
    </row>
    <row r="27" spans="1:4" x14ac:dyDescent="0.3">
      <c r="A27" s="13">
        <v>26</v>
      </c>
      <c r="B27" s="14" t="s">
        <v>588</v>
      </c>
      <c r="C27" s="15" t="s">
        <v>607</v>
      </c>
      <c r="D27" s="16">
        <v>0.11</v>
      </c>
    </row>
    <row r="28" spans="1:4" x14ac:dyDescent="0.3">
      <c r="A28" s="13">
        <v>27</v>
      </c>
      <c r="B28" s="14" t="s">
        <v>608</v>
      </c>
      <c r="C28" s="15" t="s">
        <v>609</v>
      </c>
      <c r="D28" s="17">
        <v>9.0999999999999998E-2</v>
      </c>
    </row>
    <row r="29" spans="1:4" x14ac:dyDescent="0.3">
      <c r="A29" s="13">
        <v>28</v>
      </c>
      <c r="B29" s="14" t="s">
        <v>608</v>
      </c>
      <c r="C29" s="15" t="s">
        <v>610</v>
      </c>
      <c r="D29" s="17">
        <v>4.5999999999999999E-2</v>
      </c>
    </row>
    <row r="30" spans="1:4" x14ac:dyDescent="0.3">
      <c r="A30" s="13">
        <v>29</v>
      </c>
      <c r="B30" s="14" t="s">
        <v>608</v>
      </c>
      <c r="C30" s="15" t="s">
        <v>611</v>
      </c>
      <c r="D30" s="16">
        <v>1.4999999999999999E-2</v>
      </c>
    </row>
    <row r="31" spans="1:4" x14ac:dyDescent="0.3">
      <c r="A31" s="13">
        <v>30</v>
      </c>
      <c r="B31" s="14" t="s">
        <v>608</v>
      </c>
      <c r="C31" s="15" t="s">
        <v>612</v>
      </c>
      <c r="D31" s="16">
        <v>0.03</v>
      </c>
    </row>
    <row r="32" spans="1:4" x14ac:dyDescent="0.3">
      <c r="A32" s="13">
        <v>31</v>
      </c>
      <c r="B32" s="14" t="s">
        <v>608</v>
      </c>
      <c r="C32" s="15" t="s">
        <v>613</v>
      </c>
      <c r="D32" s="16">
        <v>0.22600000000000001</v>
      </c>
    </row>
    <row r="33" spans="1:4" x14ac:dyDescent="0.3">
      <c r="A33" s="13">
        <v>32</v>
      </c>
      <c r="B33" s="14" t="s">
        <v>608</v>
      </c>
      <c r="C33" s="15" t="s">
        <v>614</v>
      </c>
      <c r="D33" s="16">
        <v>0.24199999999999999</v>
      </c>
    </row>
    <row r="34" spans="1:4" x14ac:dyDescent="0.3">
      <c r="A34" s="13">
        <v>33</v>
      </c>
      <c r="B34" s="14" t="s">
        <v>608</v>
      </c>
      <c r="C34" s="15" t="s">
        <v>615</v>
      </c>
      <c r="D34" s="16">
        <v>0.24199999999999999</v>
      </c>
    </row>
    <row r="35" spans="1:4" x14ac:dyDescent="0.3">
      <c r="A35" s="13">
        <v>34</v>
      </c>
      <c r="B35" s="14" t="s">
        <v>608</v>
      </c>
      <c r="C35" s="15" t="s">
        <v>616</v>
      </c>
      <c r="D35" s="16">
        <v>0.254</v>
      </c>
    </row>
    <row r="36" spans="1:4" x14ac:dyDescent="0.3">
      <c r="A36" s="13">
        <v>35</v>
      </c>
      <c r="B36" s="14" t="s">
        <v>608</v>
      </c>
      <c r="C36" s="15" t="s">
        <v>617</v>
      </c>
      <c r="D36" s="16">
        <v>0.188</v>
      </c>
    </row>
    <row r="37" spans="1:4" x14ac:dyDescent="0.3">
      <c r="A37" s="13">
        <v>36</v>
      </c>
      <c r="B37" s="14" t="s">
        <v>608</v>
      </c>
      <c r="C37" s="15" t="s">
        <v>618</v>
      </c>
      <c r="D37" s="16">
        <v>0.18</v>
      </c>
    </row>
    <row r="38" spans="1:4" x14ac:dyDescent="0.3">
      <c r="A38" s="13">
        <v>37</v>
      </c>
      <c r="B38" s="14" t="s">
        <v>608</v>
      </c>
      <c r="C38" s="15" t="s">
        <v>619</v>
      </c>
      <c r="D38" s="16">
        <v>0.20699999999999999</v>
      </c>
    </row>
    <row r="39" spans="1:4" x14ac:dyDescent="0.3">
      <c r="A39" s="13">
        <v>38</v>
      </c>
      <c r="B39" s="14" t="s">
        <v>620</v>
      </c>
      <c r="C39" s="15" t="s">
        <v>621</v>
      </c>
      <c r="D39" s="16">
        <v>1.4850000000000001</v>
      </c>
    </row>
    <row r="40" spans="1:4" x14ac:dyDescent="0.3">
      <c r="A40" s="13">
        <v>39</v>
      </c>
      <c r="B40" s="14" t="s">
        <v>620</v>
      </c>
      <c r="C40" s="15" t="s">
        <v>622</v>
      </c>
      <c r="D40" s="16">
        <v>0.23</v>
      </c>
    </row>
    <row r="41" spans="1:4" x14ac:dyDescent="0.3">
      <c r="A41" s="13">
        <v>40</v>
      </c>
      <c r="B41" s="14" t="s">
        <v>620</v>
      </c>
      <c r="C41" s="15" t="s">
        <v>623</v>
      </c>
      <c r="D41" s="16">
        <v>2.12</v>
      </c>
    </row>
    <row r="42" spans="1:4" x14ac:dyDescent="0.3">
      <c r="A42" s="13">
        <v>41</v>
      </c>
      <c r="B42" s="14" t="s">
        <v>620</v>
      </c>
      <c r="C42" s="15" t="s">
        <v>571</v>
      </c>
      <c r="D42" s="16">
        <v>1.57</v>
      </c>
    </row>
    <row r="43" spans="1:4" x14ac:dyDescent="0.3">
      <c r="A43" s="13">
        <v>42</v>
      </c>
      <c r="B43" s="14" t="s">
        <v>620</v>
      </c>
      <c r="C43" s="15" t="s">
        <v>624</v>
      </c>
      <c r="D43" s="16">
        <v>0.68100000000000005</v>
      </c>
    </row>
    <row r="44" spans="1:4" x14ac:dyDescent="0.3">
      <c r="A44" s="13">
        <v>43</v>
      </c>
      <c r="B44" s="14" t="s">
        <v>620</v>
      </c>
      <c r="C44" s="15" t="s">
        <v>625</v>
      </c>
      <c r="D44" s="16">
        <v>2.2800000000000001E-2</v>
      </c>
    </row>
    <row r="45" spans="1:4" x14ac:dyDescent="0.3">
      <c r="A45" s="13">
        <v>44</v>
      </c>
      <c r="B45" s="14" t="s">
        <v>620</v>
      </c>
      <c r="C45" s="15" t="s">
        <v>626</v>
      </c>
      <c r="D45" s="16">
        <v>0.40100000000000002</v>
      </c>
    </row>
    <row r="46" spans="1:4" x14ac:dyDescent="0.3">
      <c r="A46" s="13">
        <v>45</v>
      </c>
      <c r="B46" s="14" t="s">
        <v>620</v>
      </c>
      <c r="C46" s="15" t="s">
        <v>627</v>
      </c>
      <c r="D46" s="16">
        <v>0.23</v>
      </c>
    </row>
    <row r="47" spans="1:4" x14ac:dyDescent="0.3">
      <c r="A47" s="13">
        <v>46</v>
      </c>
      <c r="B47" s="14" t="s">
        <v>620</v>
      </c>
      <c r="C47" s="15" t="s">
        <v>628</v>
      </c>
      <c r="D47" s="16">
        <v>0.38900000000000001</v>
      </c>
    </row>
    <row r="48" spans="1:4" x14ac:dyDescent="0.3">
      <c r="A48" s="13">
        <v>47</v>
      </c>
      <c r="B48" s="14" t="s">
        <v>620</v>
      </c>
      <c r="C48" s="15" t="s">
        <v>629</v>
      </c>
      <c r="D48" s="16">
        <v>0.155</v>
      </c>
    </row>
    <row r="49" spans="1:5" x14ac:dyDescent="0.3">
      <c r="A49" s="13">
        <v>48</v>
      </c>
      <c r="B49" s="14" t="s">
        <v>620</v>
      </c>
      <c r="C49" s="15" t="s">
        <v>630</v>
      </c>
      <c r="D49" s="16">
        <v>6.6000000000000003E-2</v>
      </c>
    </row>
    <row r="50" spans="1:5" x14ac:dyDescent="0.3">
      <c r="A50" s="13">
        <v>49</v>
      </c>
      <c r="B50" s="14" t="s">
        <v>620</v>
      </c>
      <c r="C50" s="15" t="s">
        <v>631</v>
      </c>
      <c r="D50" s="16">
        <v>0.18099999999999999</v>
      </c>
    </row>
    <row r="51" spans="1:5" x14ac:dyDescent="0.3">
      <c r="A51" s="13">
        <v>50</v>
      </c>
      <c r="B51" s="14" t="s">
        <v>620</v>
      </c>
      <c r="C51" s="15" t="s">
        <v>570</v>
      </c>
      <c r="D51" s="16">
        <v>6.84</v>
      </c>
    </row>
    <row r="52" spans="1:5" x14ac:dyDescent="0.3">
      <c r="A52" s="13">
        <v>51</v>
      </c>
      <c r="B52" s="14" t="s">
        <v>620</v>
      </c>
      <c r="C52" s="18" t="s">
        <v>632</v>
      </c>
      <c r="D52" s="16">
        <v>0.187</v>
      </c>
    </row>
    <row r="53" spans="1:5" x14ac:dyDescent="0.3">
      <c r="A53" s="13">
        <v>52</v>
      </c>
      <c r="B53" s="14" t="s">
        <v>620</v>
      </c>
      <c r="C53" s="15" t="s">
        <v>633</v>
      </c>
      <c r="D53" s="16">
        <v>0.753</v>
      </c>
    </row>
    <row r="54" spans="1:5" x14ac:dyDescent="0.3">
      <c r="A54" s="13">
        <v>91</v>
      </c>
      <c r="B54" s="14" t="s">
        <v>634</v>
      </c>
      <c r="C54" s="15" t="s">
        <v>635</v>
      </c>
      <c r="D54" s="16">
        <v>47.3</v>
      </c>
    </row>
    <row r="55" spans="1:5" x14ac:dyDescent="0.3">
      <c r="A55" s="13">
        <v>92</v>
      </c>
      <c r="B55" s="14" t="s">
        <v>634</v>
      </c>
      <c r="C55" s="15" t="s">
        <v>636</v>
      </c>
      <c r="D55" s="16">
        <v>47.3</v>
      </c>
    </row>
    <row r="56" spans="1:5" x14ac:dyDescent="0.3">
      <c r="A56" s="13">
        <v>93</v>
      </c>
      <c r="B56" s="14" t="s">
        <v>634</v>
      </c>
      <c r="C56" s="15" t="s">
        <v>637</v>
      </c>
      <c r="D56" s="16">
        <v>47.3</v>
      </c>
    </row>
    <row r="57" spans="1:5" x14ac:dyDescent="0.3">
      <c r="A57" s="13">
        <v>94</v>
      </c>
      <c r="B57" s="14" t="s">
        <v>634</v>
      </c>
      <c r="C57" s="15" t="s">
        <v>638</v>
      </c>
      <c r="D57" s="16">
        <v>42.6</v>
      </c>
    </row>
    <row r="58" spans="1:5" x14ac:dyDescent="0.3">
      <c r="A58" s="13">
        <v>95</v>
      </c>
      <c r="B58" s="14" t="s">
        <v>634</v>
      </c>
      <c r="C58" s="15" t="s">
        <v>639</v>
      </c>
      <c r="D58" s="16">
        <v>42.6</v>
      </c>
    </row>
    <row r="59" spans="1:5" x14ac:dyDescent="0.3">
      <c r="A59" s="13">
        <v>96</v>
      </c>
      <c r="B59" s="14" t="s">
        <v>634</v>
      </c>
      <c r="C59" s="15" t="s">
        <v>640</v>
      </c>
      <c r="D59" s="19">
        <v>0.97</v>
      </c>
    </row>
    <row r="60" spans="1:5" x14ac:dyDescent="0.3">
      <c r="A60" s="13">
        <v>97</v>
      </c>
      <c r="B60" s="14" t="s">
        <v>634</v>
      </c>
      <c r="C60" s="15" t="s">
        <v>641</v>
      </c>
      <c r="D60" s="19">
        <v>0.97</v>
      </c>
      <c r="E60" s="20"/>
    </row>
    <row r="61" spans="1:5" x14ac:dyDescent="0.3">
      <c r="A61" s="13">
        <v>99</v>
      </c>
      <c r="B61" s="14" t="s">
        <v>634</v>
      </c>
      <c r="C61" s="21" t="s">
        <v>642</v>
      </c>
      <c r="D61" s="16">
        <v>47.3</v>
      </c>
      <c r="E61" s="20"/>
    </row>
    <row r="62" spans="1:5" x14ac:dyDescent="0.3">
      <c r="E62" s="20"/>
    </row>
    <row r="63" spans="1:5" x14ac:dyDescent="0.3">
      <c r="A63"/>
    </row>
    <row r="64" spans="1:5" x14ac:dyDescent="0.3">
      <c r="A64"/>
    </row>
    <row r="65" customFormat="1" x14ac:dyDescent="0.3"/>
    <row r="66" customFormat="1" x14ac:dyDescent="0.3"/>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36CD-3266-43B6-8D27-4B404C540CAA}">
  <dimension ref="A1:M3"/>
  <sheetViews>
    <sheetView workbookViewId="0">
      <selection activeCell="G10" sqref="G10"/>
    </sheetView>
  </sheetViews>
  <sheetFormatPr baseColWidth="10" defaultRowHeight="14.4" x14ac:dyDescent="0.3"/>
  <cols>
    <col min="1" max="1" width="29.6640625" customWidth="1"/>
  </cols>
  <sheetData>
    <row r="1" spans="1:13" x14ac:dyDescent="0.3">
      <c r="B1" s="9">
        <v>2024</v>
      </c>
      <c r="C1" s="9">
        <v>2025</v>
      </c>
      <c r="D1" s="9">
        <v>2026</v>
      </c>
      <c r="E1" s="9">
        <v>2027</v>
      </c>
      <c r="F1" s="9">
        <v>2028</v>
      </c>
      <c r="G1" s="9">
        <v>2029</v>
      </c>
      <c r="H1" s="9">
        <v>2030</v>
      </c>
      <c r="I1" s="9">
        <v>2031</v>
      </c>
      <c r="J1" s="9">
        <v>2032</v>
      </c>
      <c r="K1" s="9">
        <v>2033</v>
      </c>
      <c r="L1" s="9">
        <v>2034</v>
      </c>
      <c r="M1" s="9">
        <v>2035</v>
      </c>
    </row>
    <row r="2" spans="1:13" x14ac:dyDescent="0.3">
      <c r="A2" t="s">
        <v>646</v>
      </c>
      <c r="B2">
        <v>80</v>
      </c>
      <c r="C2">
        <v>80</v>
      </c>
      <c r="D2">
        <v>80</v>
      </c>
      <c r="E2">
        <v>80</v>
      </c>
      <c r="F2">
        <v>80</v>
      </c>
      <c r="G2">
        <v>80</v>
      </c>
      <c r="H2">
        <v>80</v>
      </c>
      <c r="I2">
        <v>80</v>
      </c>
      <c r="J2">
        <v>80</v>
      </c>
      <c r="K2">
        <v>80</v>
      </c>
      <c r="L2">
        <v>80</v>
      </c>
      <c r="M2">
        <v>80</v>
      </c>
    </row>
    <row r="3" spans="1:13" x14ac:dyDescent="0.3">
      <c r="A3" t="s">
        <v>647</v>
      </c>
      <c r="B3" s="22">
        <v>1</v>
      </c>
      <c r="C3" s="22">
        <v>1</v>
      </c>
      <c r="D3" s="22">
        <v>0.97499999999999998</v>
      </c>
      <c r="E3" s="22">
        <v>0.95</v>
      </c>
      <c r="F3" s="22">
        <v>0.9</v>
      </c>
      <c r="G3" s="22">
        <v>0.77500000000000002</v>
      </c>
      <c r="H3" s="22">
        <v>0.51500000000000001</v>
      </c>
      <c r="I3" s="22">
        <v>0.39</v>
      </c>
      <c r="J3" s="22">
        <v>0.26500000000000001</v>
      </c>
      <c r="K3" s="22">
        <v>0.14000000000000001</v>
      </c>
      <c r="L3" s="22">
        <v>0</v>
      </c>
      <c r="M3" s="22">
        <v>0</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0_Versionnage</vt:lpstr>
      <vt:lpstr>README</vt:lpstr>
      <vt:lpstr>Calculatrice</vt:lpstr>
      <vt:lpstr>1_Paramètres</vt:lpstr>
      <vt:lpstr>1bis_Benchmarks CBAM</vt:lpstr>
      <vt:lpstr>1bis_Benchmarks ETS</vt:lpstr>
      <vt:lpstr>1ter_Allocation gratuite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BERGER Kévin</dc:creator>
  <cp:lastModifiedBy>LÖNING Marc</cp:lastModifiedBy>
  <dcterms:created xsi:type="dcterms:W3CDTF">2025-02-17T07:58:55Z</dcterms:created>
  <dcterms:modified xsi:type="dcterms:W3CDTF">2025-09-30T12:39:32Z</dcterms:modified>
</cp:coreProperties>
</file>